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505" yWindow="90" windowWidth="14265" windowHeight="12510"/>
  </bookViews>
  <sheets>
    <sheet name="Triwulan III" sheetId="1" r:id="rId1"/>
  </sheets>
  <definedNames>
    <definedName name="_xlnm.Print_Area" localSheetId="0">'Triwulan III'!$A$1:$S$87</definedName>
    <definedName name="_xlnm.Print_Titles" localSheetId="0">'Triwulan III'!$15:$15</definedName>
  </definedNames>
  <calcPr calcId="145621"/>
</workbook>
</file>

<file path=xl/calcChain.xml><?xml version="1.0" encoding="utf-8"?>
<calcChain xmlns="http://schemas.openxmlformats.org/spreadsheetml/2006/main">
  <c r="L16" i="1" l="1"/>
  <c r="N16" i="1"/>
  <c r="S16" i="1" s="1"/>
  <c r="L25" i="1" l="1"/>
  <c r="N26" i="1" l="1"/>
  <c r="N25" i="1"/>
  <c r="L35" i="1" l="1"/>
  <c r="M18" i="1" l="1"/>
  <c r="M19" i="1"/>
  <c r="M20" i="1"/>
  <c r="M21" i="1"/>
  <c r="M22" i="1"/>
  <c r="M23" i="1"/>
  <c r="M24" i="1"/>
  <c r="M26" i="1"/>
  <c r="M27" i="1"/>
  <c r="M28" i="1"/>
  <c r="M29" i="1"/>
  <c r="M30" i="1"/>
  <c r="M32" i="1"/>
  <c r="M33" i="1"/>
  <c r="M34" i="1"/>
  <c r="M36" i="1"/>
  <c r="M37" i="1"/>
  <c r="M38" i="1"/>
  <c r="M39" i="1"/>
  <c r="N36" i="1"/>
  <c r="S36" i="1" s="1"/>
  <c r="N37" i="1"/>
  <c r="S37" i="1" s="1"/>
  <c r="N38" i="1"/>
  <c r="S38" i="1" s="1"/>
  <c r="N39" i="1"/>
  <c r="S39" i="1" s="1"/>
  <c r="I59" i="1" l="1"/>
  <c r="N28" i="1"/>
  <c r="G62" i="1" l="1"/>
  <c r="R65" i="1" l="1"/>
  <c r="Q65" i="1"/>
  <c r="J62" i="1"/>
  <c r="I62" i="1"/>
  <c r="R61" i="1"/>
  <c r="Q61" i="1"/>
  <c r="J61" i="1"/>
  <c r="I61" i="1"/>
  <c r="J59" i="1"/>
  <c r="J65" i="1" s="1"/>
  <c r="I65" i="1"/>
  <c r="N57" i="1"/>
  <c r="S57" i="1" s="1"/>
  <c r="M57" i="1"/>
  <c r="N56" i="1"/>
  <c r="M56" i="1"/>
  <c r="N55" i="1"/>
  <c r="M55" i="1"/>
  <c r="N54" i="1"/>
  <c r="S54" i="1" s="1"/>
  <c r="M54" i="1"/>
  <c r="N53" i="1"/>
  <c r="S53" i="1" s="1"/>
  <c r="M53" i="1"/>
  <c r="L52" i="1"/>
  <c r="N52" i="1" s="1"/>
  <c r="S52" i="1" s="1"/>
  <c r="M52" i="1"/>
  <c r="N51" i="1"/>
  <c r="S51" i="1" s="1"/>
  <c r="M51" i="1"/>
  <c r="N50" i="1"/>
  <c r="S50" i="1" s="1"/>
  <c r="M50" i="1"/>
  <c r="N49" i="1"/>
  <c r="M49" i="1"/>
  <c r="L48" i="1"/>
  <c r="N48" i="1" s="1"/>
  <c r="M48" i="1"/>
  <c r="N46" i="1"/>
  <c r="S46" i="1" s="1"/>
  <c r="M46" i="1"/>
  <c r="L45" i="1"/>
  <c r="N45" i="1" s="1"/>
  <c r="M45" i="1"/>
  <c r="N44" i="1"/>
  <c r="S44" i="1" s="1"/>
  <c r="M44" i="1"/>
  <c r="L43" i="1"/>
  <c r="N43" i="1" s="1"/>
  <c r="S43" i="1" s="1"/>
  <c r="M43" i="1"/>
  <c r="N42" i="1"/>
  <c r="S42" i="1" s="1"/>
  <c r="M42" i="1"/>
  <c r="L41" i="1"/>
  <c r="L62" i="1" s="1"/>
  <c r="K62" i="1"/>
  <c r="N40" i="1"/>
  <c r="M40" i="1"/>
  <c r="N35" i="1"/>
  <c r="M35" i="1"/>
  <c r="N34" i="1"/>
  <c r="S34" i="1" s="1"/>
  <c r="N33" i="1"/>
  <c r="S33" i="1" s="1"/>
  <c r="N32" i="1"/>
  <c r="L31" i="1"/>
  <c r="N31" i="1" s="1"/>
  <c r="M31" i="1"/>
  <c r="N30" i="1"/>
  <c r="S30" i="1" s="1"/>
  <c r="N29" i="1"/>
  <c r="S29" i="1" s="1"/>
  <c r="S28" i="1"/>
  <c r="N27" i="1"/>
  <c r="S26" i="1"/>
  <c r="M25" i="1"/>
  <c r="N24" i="1"/>
  <c r="S24" i="1" s="1"/>
  <c r="N23" i="1"/>
  <c r="S23" i="1" s="1"/>
  <c r="N22" i="1"/>
  <c r="N21" i="1"/>
  <c r="S21" i="1" s="1"/>
  <c r="N20" i="1"/>
  <c r="N19" i="1"/>
  <c r="S19" i="1" s="1"/>
  <c r="N18" i="1"/>
  <c r="L17" i="1"/>
  <c r="N17" i="1" s="1"/>
  <c r="M17" i="1"/>
  <c r="N61" i="1" l="1"/>
  <c r="G59" i="1"/>
  <c r="L47" i="1"/>
  <c r="N47" i="1" s="1"/>
  <c r="M16" i="1"/>
  <c r="S32" i="1"/>
  <c r="S40" i="1"/>
  <c r="S49" i="1"/>
  <c r="S55" i="1"/>
  <c r="S18" i="1"/>
  <c r="S27" i="1"/>
  <c r="S22" i="1"/>
  <c r="S45" i="1"/>
  <c r="M61" i="1"/>
  <c r="M47" i="1"/>
  <c r="S56" i="1"/>
  <c r="K61" i="1"/>
  <c r="M41" i="1"/>
  <c r="M62" i="1" s="1"/>
  <c r="S20" i="1"/>
  <c r="N41" i="1"/>
  <c r="N62" i="1" s="1"/>
  <c r="S17" i="1"/>
  <c r="L61" i="1"/>
  <c r="S25" i="1"/>
  <c r="S35" i="1"/>
  <c r="G61" i="1"/>
  <c r="S31" i="1"/>
  <c r="S48" i="1"/>
  <c r="K59" i="1" l="1"/>
  <c r="K65" i="1" s="1"/>
  <c r="M59" i="1"/>
  <c r="M65" i="1" s="1"/>
  <c r="H62" i="1"/>
  <c r="L59" i="1"/>
  <c r="L65" i="1" s="1"/>
  <c r="S61" i="1"/>
  <c r="S47" i="1"/>
  <c r="S59" i="1" s="1"/>
  <c r="H61" i="1"/>
  <c r="S41" i="1"/>
  <c r="S62" i="1" s="1"/>
  <c r="S65" i="1" l="1"/>
  <c r="N59" i="1"/>
  <c r="G65" i="1"/>
  <c r="H59" i="1"/>
  <c r="H65" i="1" s="1"/>
  <c r="N65" i="1" l="1"/>
</calcChain>
</file>

<file path=xl/sharedStrings.xml><?xml version="1.0" encoding="utf-8"?>
<sst xmlns="http://schemas.openxmlformats.org/spreadsheetml/2006/main" count="277" uniqueCount="97">
  <si>
    <t>FORM. B</t>
  </si>
  <si>
    <t xml:space="preserve">LAPORAN TRIWULAN PELAKSANAAN PROGRAM/KEGIATAN </t>
  </si>
  <si>
    <t>DOKUMEN PELAKSANAAN ANGGARAN APBD PROVINSI NTB</t>
  </si>
  <si>
    <t>Kode dan Nama Urusan</t>
  </si>
  <si>
    <t>: 4 Unsur Pendukung Urusan Pemerintahah</t>
  </si>
  <si>
    <t>Kode dan Nama Organisasi</t>
  </si>
  <si>
    <t>: 4.01.0.00.0.00.01.0000 Sekretariat Daerah</t>
  </si>
  <si>
    <t>Sub Organisasi</t>
  </si>
  <si>
    <t>: 4.01.0.00.0.00.01.0002 Biro Organisasi</t>
  </si>
  <si>
    <t>Jenis Belanja</t>
  </si>
  <si>
    <t>: Belanja Operasi/Belanja Modal</t>
  </si>
  <si>
    <t>Triwulan</t>
  </si>
  <si>
    <t>Kode Rek. Prog./Keg</t>
  </si>
  <si>
    <t>Nama Prog/Keg.</t>
  </si>
  <si>
    <t>Jumlah Anggaran (Rp)</t>
  </si>
  <si>
    <t>Bobot (%)</t>
  </si>
  <si>
    <t>Realisasi Pelaksanaan Anggaran</t>
  </si>
  <si>
    <t>Indikator Keluaran</t>
  </si>
  <si>
    <t>Sisa Anggaran (Rp)</t>
  </si>
  <si>
    <t>Triwulan Lalu</t>
  </si>
  <si>
    <t>Triwulan ini</t>
  </si>
  <si>
    <t>s.d. Triwulan ini</t>
  </si>
  <si>
    <t>Persentase s.d. Triwulan ini</t>
  </si>
  <si>
    <t>Narasi</t>
  </si>
  <si>
    <t>Satuan</t>
  </si>
  <si>
    <t>Renc.</t>
  </si>
  <si>
    <t>Real</t>
  </si>
  <si>
    <t>Keu. (%)</t>
  </si>
  <si>
    <t>Fisik (%)</t>
  </si>
  <si>
    <t>4</t>
  </si>
  <si>
    <t>01</t>
  </si>
  <si>
    <t>PROGRAM  PENUNJANG URUSAN PEMERINTAHAN DAERAH PROVINSI</t>
  </si>
  <si>
    <t>1.01</t>
  </si>
  <si>
    <t>Perencanaan, Penganggaran, dan Evaluasi Kinerja Perangkat Daerah</t>
  </si>
  <si>
    <t>Penyusunan Dokumen Perencanaan Perangkat Daerah</t>
  </si>
  <si>
    <t>02</t>
  </si>
  <si>
    <t>Koordinasi dan Penyusunan Dokumen RKA-SKPD</t>
  </si>
  <si>
    <t>03</t>
  </si>
  <si>
    <t>Koordinasi dan Penyusunan Dokumen Perubahan RKA-SKPD</t>
  </si>
  <si>
    <t>04</t>
  </si>
  <si>
    <t>Koordinasi dan Penyusunan DPA-SKPD</t>
  </si>
  <si>
    <t>05</t>
  </si>
  <si>
    <t>Koordinasi dan Penyusunan Perubahan DPA-SKPD</t>
  </si>
  <si>
    <t>06</t>
  </si>
  <si>
    <t>Koordinasi dan Penyusunan Laporan Capaian Kinerja dan Ikhtisar Realisasi Kinerja SKPD</t>
  </si>
  <si>
    <t>07</t>
  </si>
  <si>
    <t>Evaluasi Kinerja Perangkat Daerah</t>
  </si>
  <si>
    <t>Administrasi Keuangan Perangkat Daerah</t>
  </si>
  <si>
    <t>Penyediaan Administrasi Pelaksanaan Tugas ASN</t>
  </si>
  <si>
    <t>Koordinasi dan Pelaksanaan Akuntansi SKPD</t>
  </si>
  <si>
    <t>Koordinasi dan Penyusunan Laporan Keuangan Akhir Tahun SKPD</t>
  </si>
  <si>
    <t>Koordinasi dan Penyusunan Laporan Keuangan Bulanan/Triwulanan/ Semesteran SKPD</t>
  </si>
  <si>
    <t>08</t>
  </si>
  <si>
    <t>Penyusunan Pelaporan dan Analisis Prognosis Realisasi Anggaran</t>
  </si>
  <si>
    <t>Administrasi Barang Milik Daerah pada Perangkat Daerah</t>
  </si>
  <si>
    <t>1.03</t>
  </si>
  <si>
    <t>Penyusunan Perencanaan Kebutuhan Barang Milik Daerah SKPD</t>
  </si>
  <si>
    <t>Rekonsiliasi dan Penyusunan Laporan Barang Milik Daerah pada SKPD</t>
  </si>
  <si>
    <t>Penatausahaan Barang Milik Daerah pada SKPD</t>
  </si>
  <si>
    <t>1.06</t>
  </si>
  <si>
    <t>Administrasi Umum Perangkat Daerah</t>
  </si>
  <si>
    <t>Penyediaan Bahan Logistik Kantor</t>
  </si>
  <si>
    <t>Penyediaan Barang Cetakan dan Penggandaan</t>
  </si>
  <si>
    <t>Penyediaan Bahan Bacaan dan Peraturan Perundang-undangan</t>
  </si>
  <si>
    <t>Fasilitasi Kunjungan Tamu</t>
  </si>
  <si>
    <t>09</t>
  </si>
  <si>
    <t>Penyelenggaraan Rapat Koordinasi dan Konsultasi SKPD</t>
  </si>
  <si>
    <t>1.07</t>
  </si>
  <si>
    <t>Pengadaan  Barang Milik Daerah Penunjang  Urusan Pemerintah Daerah</t>
  </si>
  <si>
    <t>Pengadaan Peralatan dan Mesin Lainya</t>
  </si>
  <si>
    <t>1.08</t>
  </si>
  <si>
    <t>Penyediaan Jasa Penunjang Urusan Pemerintah Daerah</t>
  </si>
  <si>
    <t>Penyediaaan Jasa Surat Menyurat</t>
  </si>
  <si>
    <t>1.09</t>
  </si>
  <si>
    <t>Pemeliharaan Barang Milik Daerah Penunjang  Urusan Pemerintahan Daerah</t>
  </si>
  <si>
    <t>Pemeliharaan Peralatan dan Mesin Lainnya</t>
  </si>
  <si>
    <t>PROGRAM  PENATAAN ORGANISASI</t>
  </si>
  <si>
    <t>Fasilitasi Kelembagaan dan Analisis Jabatan</t>
  </si>
  <si>
    <t>Fasilitasi Penataan Kelembagaan Provinsi</t>
  </si>
  <si>
    <t>Fasilitasi Penataan Kelembagaan Kabupaten/Kota</t>
  </si>
  <si>
    <t>Penataan Analisis Jabatan</t>
  </si>
  <si>
    <t>1.02</t>
  </si>
  <si>
    <t>Fasilitasi Reformasi Birokrasi dan Akuntabilitas Kinerja</t>
  </si>
  <si>
    <t>Pembinaan Pelaksanaan Reformasi Birokrasi</t>
  </si>
  <si>
    <t>Monitoring dan Evaluasi Akuntabilitas Kinerja</t>
  </si>
  <si>
    <t xml:space="preserve"> Evaluasi Pelaksanaan Budaya Kerja</t>
  </si>
  <si>
    <t>Pengelolaan Tata Laksana Pemerintah</t>
  </si>
  <si>
    <t>Fasilitasi Peningkatan Pelayanan Publik</t>
  </si>
  <si>
    <t>Jumlah</t>
  </si>
  <si>
    <t>-</t>
  </si>
  <si>
    <t>Belanja Operasi</t>
  </si>
  <si>
    <t>Belanja Modal</t>
  </si>
  <si>
    <t>Belanja Tidak Terduga</t>
  </si>
  <si>
    <t>Belanja Transfer</t>
  </si>
  <si>
    <t>Belanja Biro Organisasi</t>
  </si>
  <si>
    <t>TAHUN ANGGARAN 2023</t>
  </si>
  <si>
    <t>: Triwulan III (Bulan Juli s/d September)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</si>
</sst>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Bookman Old Style"/>
      <family val="1"/>
    </font>
    <font>
      <b/>
      <sz val="12"/>
      <color theme="1"/>
      <name val="Bookman Old Style"/>
      <family val="1"/>
    </font>
    <font>
      <i/>
      <sz val="12"/>
      <color theme="1"/>
      <name val="Bookman Old Style"/>
      <family val="1"/>
    </font>
    <font>
      <b/>
      <sz val="11"/>
      <color theme="1"/>
      <name val="Bookman Old Style"/>
      <family val="1"/>
    </font>
    <font>
      <sz val="11"/>
      <name val="Bookman Old Style"/>
      <family val="1"/>
    </font>
    <font>
      <sz val="11"/>
      <color theme="1"/>
      <name val="Bookman Old Style"/>
      <family val="1"/>
    </font>
    <font>
      <sz val="11"/>
      <color rgb="FF000000"/>
      <name val="Bookman Old Style"/>
      <family val="1"/>
    </font>
    <font>
      <b/>
      <sz val="11"/>
      <color rgb="FF000000"/>
      <name val="Arial Narrow"/>
      <family val="2"/>
    </font>
    <font>
      <b/>
      <sz val="11"/>
      <color rgb="FF000000"/>
      <name val="Bookman Old Style"/>
      <family val="1"/>
    </font>
    <font>
      <b/>
      <sz val="11"/>
      <color indexed="8"/>
      <name val="Arial Narrow"/>
      <family val="2"/>
    </font>
    <font>
      <b/>
      <sz val="11"/>
      <color indexed="8"/>
      <name val="Bookman Old Style"/>
      <family val="1"/>
    </font>
    <font>
      <b/>
      <sz val="11"/>
      <name val="Bookman Old Style"/>
      <family val="1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8CCE4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AEEF3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/>
    </xf>
    <xf numFmtId="41" fontId="7" fillId="0" borderId="4" xfId="0" applyNumberFormat="1" applyFont="1" applyBorder="1" applyAlignment="1">
      <alignment vertical="center"/>
    </xf>
    <xf numFmtId="2" fontId="7" fillId="0" borderId="4" xfId="0" applyNumberFormat="1" applyFont="1" applyBorder="1" applyAlignment="1">
      <alignment horizontal="center" vertical="center"/>
    </xf>
    <xf numFmtId="41" fontId="7" fillId="0" borderId="4" xfId="0" applyNumberFormat="1" applyFont="1" applyBorder="1"/>
    <xf numFmtId="41" fontId="7" fillId="0" borderId="4" xfId="0" applyNumberFormat="1" applyFont="1" applyBorder="1" applyAlignment="1">
      <alignment horizontal="center" vertical="center"/>
    </xf>
    <xf numFmtId="41" fontId="7" fillId="0" borderId="4" xfId="0" applyNumberFormat="1" applyFont="1" applyFill="1" applyBorder="1" applyAlignment="1">
      <alignment vertical="center"/>
    </xf>
    <xf numFmtId="41" fontId="6" fillId="0" borderId="4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2" fontId="8" fillId="0" borderId="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41" fontId="10" fillId="4" borderId="4" xfId="2" applyFont="1" applyFill="1" applyBorder="1" applyAlignment="1">
      <alignment vertical="center"/>
    </xf>
    <xf numFmtId="164" fontId="10" fillId="5" borderId="4" xfId="2" applyNumberFormat="1" applyFont="1" applyFill="1" applyBorder="1" applyAlignment="1">
      <alignment vertical="center"/>
    </xf>
    <xf numFmtId="164" fontId="10" fillId="6" borderId="4" xfId="2" applyNumberFormat="1" applyFont="1" applyFill="1" applyBorder="1" applyAlignment="1">
      <alignment vertical="center"/>
    </xf>
    <xf numFmtId="164" fontId="10" fillId="5" borderId="4" xfId="2" applyNumberFormat="1" applyFont="1" applyFill="1" applyBorder="1" applyAlignment="1">
      <alignment horizontal="center" vertical="center"/>
    </xf>
    <xf numFmtId="41" fontId="10" fillId="0" borderId="4" xfId="2" applyFont="1" applyBorder="1" applyAlignment="1">
      <alignment vertical="center"/>
    </xf>
    <xf numFmtId="164" fontId="10" fillId="0" borderId="4" xfId="2" applyNumberFormat="1" applyFont="1" applyFill="1" applyBorder="1" applyAlignment="1">
      <alignment vertical="center"/>
    </xf>
    <xf numFmtId="164" fontId="10" fillId="0" borderId="4" xfId="2" applyNumberFormat="1" applyFont="1" applyFill="1" applyBorder="1" applyAlignment="1">
      <alignment horizontal="center" vertical="center"/>
    </xf>
    <xf numFmtId="0" fontId="2" fillId="7" borderId="10" xfId="0" applyFont="1" applyFill="1" applyBorder="1"/>
    <xf numFmtId="0" fontId="2" fillId="7" borderId="11" xfId="0" applyFont="1" applyFill="1" applyBorder="1"/>
    <xf numFmtId="0" fontId="11" fillId="7" borderId="11" xfId="0" quotePrefix="1" applyFont="1" applyFill="1" applyBorder="1" applyAlignment="1">
      <alignment horizontal="right" vertical="top"/>
    </xf>
    <xf numFmtId="0" fontId="11" fillId="7" borderId="12" xfId="0" applyFont="1" applyFill="1" applyBorder="1" applyAlignment="1">
      <alignment vertical="top"/>
    </xf>
    <xf numFmtId="41" fontId="12" fillId="7" borderId="4" xfId="2" applyFont="1" applyFill="1" applyBorder="1" applyAlignment="1">
      <alignment vertical="center"/>
    </xf>
    <xf numFmtId="164" fontId="10" fillId="8" borderId="4" xfId="2" applyNumberFormat="1" applyFont="1" applyFill="1" applyBorder="1" applyAlignment="1">
      <alignment vertical="center"/>
    </xf>
    <xf numFmtId="164" fontId="10" fillId="9" borderId="4" xfId="2" applyNumberFormat="1" applyFont="1" applyFill="1" applyBorder="1" applyAlignment="1">
      <alignment vertical="center"/>
    </xf>
    <xf numFmtId="2" fontId="5" fillId="7" borderId="4" xfId="0" applyNumberFormat="1" applyFont="1" applyFill="1" applyBorder="1" applyAlignment="1">
      <alignment horizontal="center" vertical="center"/>
    </xf>
    <xf numFmtId="164" fontId="10" fillId="8" borderId="4" xfId="2" applyNumberFormat="1" applyFont="1" applyFill="1" applyBorder="1" applyAlignment="1">
      <alignment vertical="top"/>
    </xf>
    <xf numFmtId="164" fontId="10" fillId="8" borderId="4" xfId="2" applyNumberFormat="1" applyFont="1" applyFill="1" applyBorder="1" applyAlignment="1">
      <alignment horizontal="center" vertical="center"/>
    </xf>
    <xf numFmtId="3" fontId="12" fillId="7" borderId="4" xfId="0" applyNumberFormat="1" applyFont="1" applyFill="1" applyBorder="1" applyAlignment="1">
      <alignment vertical="center"/>
    </xf>
    <xf numFmtId="3" fontId="10" fillId="8" borderId="4" xfId="0" applyNumberFormat="1" applyFont="1" applyFill="1" applyBorder="1" applyAlignment="1">
      <alignment vertical="center"/>
    </xf>
    <xf numFmtId="3" fontId="10" fillId="9" borderId="4" xfId="0" applyNumberFormat="1" applyFont="1" applyFill="1" applyBorder="1" applyAlignment="1">
      <alignment vertical="center"/>
    </xf>
    <xf numFmtId="0" fontId="2" fillId="10" borderId="10" xfId="0" applyFont="1" applyFill="1" applyBorder="1"/>
    <xf numFmtId="0" fontId="2" fillId="10" borderId="11" xfId="0" applyFont="1" applyFill="1" applyBorder="1"/>
    <xf numFmtId="0" fontId="9" fillId="4" borderId="12" xfId="0" applyFont="1" applyFill="1" applyBorder="1" applyAlignment="1">
      <alignment vertical="center"/>
    </xf>
    <xf numFmtId="0" fontId="9" fillId="4" borderId="4" xfId="0" applyFont="1" applyFill="1" applyBorder="1" applyAlignment="1">
      <alignment vertical="center"/>
    </xf>
    <xf numFmtId="164" fontId="10" fillId="5" borderId="4" xfId="0" applyNumberFormat="1" applyFont="1" applyFill="1" applyBorder="1" applyAlignment="1">
      <alignment horizontal="center" vertical="center"/>
    </xf>
    <xf numFmtId="2" fontId="10" fillId="5" borderId="4" xfId="0" applyNumberFormat="1" applyFont="1" applyFill="1" applyBorder="1" applyAlignment="1">
      <alignment horizontal="center" vertical="center"/>
    </xf>
    <xf numFmtId="41" fontId="2" fillId="0" borderId="0" xfId="0" applyNumberFormat="1" applyFont="1"/>
    <xf numFmtId="41" fontId="5" fillId="11" borderId="4" xfId="0" applyNumberFormat="1" applyFont="1" applyFill="1" applyBorder="1" applyAlignment="1">
      <alignment vertical="center"/>
    </xf>
    <xf numFmtId="2" fontId="5" fillId="11" borderId="4" xfId="0" applyNumberFormat="1" applyFont="1" applyFill="1" applyBorder="1" applyAlignment="1">
      <alignment horizontal="center" vertical="center"/>
    </xf>
    <xf numFmtId="41" fontId="5" fillId="11" borderId="4" xfId="0" applyNumberFormat="1" applyFont="1" applyFill="1" applyBorder="1"/>
    <xf numFmtId="41" fontId="5" fillId="11" borderId="4" xfId="0" applyNumberFormat="1" applyFont="1" applyFill="1" applyBorder="1" applyAlignment="1">
      <alignment horizontal="center" vertical="center"/>
    </xf>
    <xf numFmtId="41" fontId="5" fillId="12" borderId="4" xfId="0" applyNumberFormat="1" applyFont="1" applyFill="1" applyBorder="1" applyAlignment="1">
      <alignment vertical="center"/>
    </xf>
    <xf numFmtId="2" fontId="5" fillId="12" borderId="4" xfId="0" applyNumberFormat="1" applyFont="1" applyFill="1" applyBorder="1" applyAlignment="1">
      <alignment horizontal="center" vertical="center"/>
    </xf>
    <xf numFmtId="41" fontId="5" fillId="12" borderId="4" xfId="0" applyNumberFormat="1" applyFont="1" applyFill="1" applyBorder="1"/>
    <xf numFmtId="41" fontId="5" fillId="12" borderId="4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3" fillId="12" borderId="4" xfId="0" quotePrefix="1" applyFont="1" applyFill="1" applyBorder="1" applyAlignment="1">
      <alignment horizontal="center" vertical="center"/>
    </xf>
    <xf numFmtId="0" fontId="13" fillId="12" borderId="4" xfId="0" applyFont="1" applyFill="1" applyBorder="1" applyAlignment="1">
      <alignment horizontal="center" vertical="center"/>
    </xf>
    <xf numFmtId="0" fontId="13" fillId="12" borderId="4" xfId="0" applyFont="1" applyFill="1" applyBorder="1" applyAlignment="1">
      <alignment horizontal="justify" vertical="center" wrapText="1"/>
    </xf>
    <xf numFmtId="165" fontId="13" fillId="12" borderId="4" xfId="0" applyNumberFormat="1" applyFont="1" applyFill="1" applyBorder="1" applyAlignment="1">
      <alignment vertical="center"/>
    </xf>
    <xf numFmtId="39" fontId="13" fillId="12" borderId="4" xfId="0" applyNumberFormat="1" applyFont="1" applyFill="1" applyBorder="1" applyAlignment="1">
      <alignment horizontal="center" vertical="center"/>
    </xf>
    <xf numFmtId="0" fontId="13" fillId="11" borderId="4" xfId="0" quotePrefix="1" applyFont="1" applyFill="1" applyBorder="1" applyAlignment="1">
      <alignment horizontal="center" vertical="center"/>
    </xf>
    <xf numFmtId="0" fontId="13" fillId="11" borderId="4" xfId="0" applyFont="1" applyFill="1" applyBorder="1" applyAlignment="1">
      <alignment horizontal="center" vertical="center"/>
    </xf>
    <xf numFmtId="0" fontId="13" fillId="11" borderId="4" xfId="0" applyFont="1" applyFill="1" applyBorder="1" applyAlignment="1">
      <alignment horizontal="justify" vertical="center" wrapText="1"/>
    </xf>
    <xf numFmtId="165" fontId="13" fillId="11" borderId="4" xfId="0" applyNumberFormat="1" applyFont="1" applyFill="1" applyBorder="1" applyAlignment="1">
      <alignment vertical="center"/>
    </xf>
    <xf numFmtId="39" fontId="13" fillId="11" borderId="4" xfId="0" applyNumberFormat="1" applyFont="1" applyFill="1" applyBorder="1" applyAlignment="1">
      <alignment horizontal="center" vertical="center"/>
    </xf>
    <xf numFmtId="0" fontId="6" fillId="0" borderId="4" xfId="0" quotePrefix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justify" vertical="center" wrapText="1"/>
    </xf>
    <xf numFmtId="165" fontId="6" fillId="0" borderId="4" xfId="1" applyNumberFormat="1" applyFont="1" applyFill="1" applyBorder="1" applyAlignment="1">
      <alignment vertical="center"/>
    </xf>
    <xf numFmtId="39" fontId="6" fillId="0" borderId="4" xfId="0" applyNumberFormat="1" applyFont="1" applyFill="1" applyBorder="1" applyAlignment="1">
      <alignment horizontal="center" vertical="center"/>
    </xf>
    <xf numFmtId="165" fontId="13" fillId="11" borderId="4" xfId="1" applyNumberFormat="1" applyFont="1" applyFill="1" applyBorder="1" applyAlignment="1">
      <alignment vertical="center"/>
    </xf>
    <xf numFmtId="0" fontId="6" fillId="3" borderId="4" xfId="0" applyFont="1" applyFill="1" applyBorder="1" applyAlignment="1">
      <alignment horizontal="justify" vertical="center" wrapText="1"/>
    </xf>
    <xf numFmtId="2" fontId="8" fillId="0" borderId="4" xfId="0" applyNumberFormat="1" applyFont="1" applyBorder="1" applyAlignment="1">
      <alignment horizontal="center" vertical="center"/>
    </xf>
    <xf numFmtId="2" fontId="10" fillId="4" borderId="4" xfId="0" applyNumberFormat="1" applyFont="1" applyFill="1" applyBorder="1" applyAlignment="1">
      <alignment horizontal="center" vertical="center"/>
    </xf>
    <xf numFmtId="2" fontId="10" fillId="7" borderId="4" xfId="0" applyNumberFormat="1" applyFont="1" applyFill="1" applyBorder="1" applyAlignment="1">
      <alignment horizontal="center" vertical="center"/>
    </xf>
    <xf numFmtId="2" fontId="9" fillId="4" borderId="4" xfId="0" applyNumberFormat="1" applyFont="1" applyFill="1" applyBorder="1" applyAlignment="1">
      <alignment horizontal="center" vertical="center"/>
    </xf>
    <xf numFmtId="3" fontId="10" fillId="8" borderId="4" xfId="0" applyNumberFormat="1" applyFont="1" applyFill="1" applyBorder="1" applyAlignment="1">
      <alignment horizontal="right" vertical="center"/>
    </xf>
    <xf numFmtId="41" fontId="6" fillId="0" borderId="4" xfId="0" applyNumberFormat="1" applyFont="1" applyBorder="1" applyAlignment="1">
      <alignment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1170214</xdr:colOff>
      <xdr:row>66</xdr:row>
      <xdr:rowOff>136071</xdr:rowOff>
    </xdr:from>
    <xdr:to>
      <xdr:col>18</xdr:col>
      <xdr:colOff>549088</xdr:colOff>
      <xdr:row>68</xdr:row>
      <xdr:rowOff>149680</xdr:rowOff>
    </xdr:to>
    <xdr:sp macro="" textlink="">
      <xdr:nvSpPr>
        <xdr:cNvPr id="2" name="TextBox 1"/>
        <xdr:cNvSpPr txBox="1"/>
      </xdr:nvSpPr>
      <xdr:spPr>
        <a:xfrm>
          <a:off x="15435302" y="16530277"/>
          <a:ext cx="3614698" cy="4170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>
              <a:latin typeface="Bookman Old Style" pitchFamily="18" charset="0"/>
            </a:rPr>
            <a:t>Mataram,</a:t>
          </a:r>
          <a:r>
            <a:rPr lang="en-US" sz="1600" baseline="0">
              <a:latin typeface="Bookman Old Style" pitchFamily="18" charset="0"/>
            </a:rPr>
            <a:t>           Oktober 2023</a:t>
          </a:r>
        </a:p>
        <a:p>
          <a:r>
            <a:rPr lang="en-US" sz="1600" baseline="0">
              <a:latin typeface="Bookman Old Style" pitchFamily="18" charset="0"/>
            </a:rPr>
            <a:t>          </a:t>
          </a:r>
          <a:endParaRPr lang="en-US" sz="1600">
            <a:latin typeface="Bookman Old Style" pitchFamily="18" charset="0"/>
          </a:endParaRPr>
        </a:p>
      </xdr:txBody>
    </xdr:sp>
    <xdr:clientData/>
  </xdr:twoCellAnchor>
  <xdr:twoCellAnchor>
    <xdr:from>
      <xdr:col>13</xdr:col>
      <xdr:colOff>612323</xdr:colOff>
      <xdr:row>68</xdr:row>
      <xdr:rowOff>168727</xdr:rowOff>
    </xdr:from>
    <xdr:to>
      <xdr:col>18</xdr:col>
      <xdr:colOff>190500</xdr:colOff>
      <xdr:row>81</xdr:row>
      <xdr:rowOff>27214</xdr:rowOff>
    </xdr:to>
    <xdr:sp macro="" textlink="">
      <xdr:nvSpPr>
        <xdr:cNvPr id="3" name="TextBox 2"/>
        <xdr:cNvSpPr txBox="1"/>
      </xdr:nvSpPr>
      <xdr:spPr>
        <a:xfrm>
          <a:off x="13661573" y="17204870"/>
          <a:ext cx="3823606" cy="2511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600">
              <a:latin typeface="Bookman Old Style" pitchFamily="18" charset="0"/>
            </a:rPr>
            <a:t>Kepala Biro Organisasi</a:t>
          </a:r>
        </a:p>
        <a:p>
          <a:pPr algn="ctr"/>
          <a:r>
            <a:rPr lang="en-US" sz="1600">
              <a:latin typeface="Bookman Old Style" pitchFamily="18" charset="0"/>
            </a:rPr>
            <a:t>Sekretariat Daerah,</a:t>
          </a:r>
        </a:p>
        <a:p>
          <a:pPr algn="ctr"/>
          <a:endParaRPr lang="en-US" sz="1600">
            <a:latin typeface="Bookman Old Style" pitchFamily="18" charset="0"/>
          </a:endParaRPr>
        </a:p>
        <a:p>
          <a:pPr algn="ctr"/>
          <a:endParaRPr lang="en-US" sz="1600">
            <a:latin typeface="Bookman Old Style" pitchFamily="18" charset="0"/>
          </a:endParaRPr>
        </a:p>
        <a:p>
          <a:pPr algn="ctr"/>
          <a:endParaRPr lang="en-US" sz="1600">
            <a:latin typeface="Bookman Old Style" pitchFamily="18" charset="0"/>
          </a:endParaRPr>
        </a:p>
        <a:p>
          <a:pPr algn="ctr"/>
          <a:endParaRPr lang="en-US" sz="1600">
            <a:latin typeface="Bookman Old Style" pitchFamily="18" charset="0"/>
          </a:endParaRPr>
        </a:p>
        <a:p>
          <a:pPr algn="ctr"/>
          <a:r>
            <a:rPr lang="id-ID" sz="1600" b="1" u="sng">
              <a:solidFill>
                <a:schemeClr val="dk1"/>
              </a:solidFill>
              <a:effectLst/>
              <a:latin typeface="Bookman Old Style" pitchFamily="18" charset="0"/>
              <a:ea typeface="+mn-ea"/>
              <a:cs typeface="+mn-cs"/>
            </a:rPr>
            <a:t>Dr. Nursalim, S.sos.MM</a:t>
          </a:r>
          <a:endParaRPr lang="en-US" sz="1600" b="1" u="sng">
            <a:solidFill>
              <a:schemeClr val="dk1"/>
            </a:solidFill>
            <a:effectLst/>
            <a:latin typeface="Bookman Old Style" pitchFamily="18" charset="0"/>
            <a:ea typeface="+mn-ea"/>
            <a:cs typeface="+mn-cs"/>
          </a:endParaRPr>
        </a:p>
        <a:p>
          <a:pPr algn="ctr"/>
          <a:r>
            <a:rPr lang="id-ID" sz="1600">
              <a:solidFill>
                <a:schemeClr val="dk1"/>
              </a:solidFill>
              <a:effectLst/>
              <a:latin typeface="Bookman Old Style" pitchFamily="18" charset="0"/>
              <a:ea typeface="+mn-ea"/>
              <a:cs typeface="+mn-cs"/>
            </a:rPr>
            <a:t>NIP. 19731231 1994021009</a:t>
          </a:r>
          <a:endParaRPr lang="en-US" sz="1800">
            <a:latin typeface="Bookman Old Style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5"/>
  <sheetViews>
    <sheetView tabSelected="1" view="pageBreakPreview" topLeftCell="A4" zoomScale="70" zoomScaleNormal="70" zoomScaleSheetLayoutView="70" workbookViewId="0">
      <pane xSplit="6" topLeftCell="K1" activePane="topRight" state="frozen"/>
      <selection activeCell="A8" sqref="A8"/>
      <selection pane="topRight" activeCell="F31" sqref="F31"/>
    </sheetView>
  </sheetViews>
  <sheetFormatPr defaultRowHeight="15.75" x14ac:dyDescent="0.25"/>
  <cols>
    <col min="1" max="3" width="4.5703125" style="1" customWidth="1"/>
    <col min="4" max="4" width="6" style="1" customWidth="1"/>
    <col min="5" max="5" width="3.85546875" style="1" customWidth="1"/>
    <col min="6" max="6" width="62.85546875" style="1" customWidth="1"/>
    <col min="7" max="7" width="19.140625" style="1" customWidth="1"/>
    <col min="8" max="8" width="12" style="1" bestFit="1" customWidth="1"/>
    <col min="9" max="9" width="18.42578125" style="1" customWidth="1"/>
    <col min="10" max="10" width="18.7109375" style="1" customWidth="1"/>
    <col min="11" max="14" width="18.5703125" style="1" bestFit="1" customWidth="1"/>
    <col min="15" max="15" width="9.42578125" style="1" customWidth="1"/>
    <col min="16" max="16" width="9.140625" style="1"/>
    <col min="17" max="17" width="11" style="1" customWidth="1"/>
    <col min="18" max="18" width="12.5703125" style="1" customWidth="1"/>
    <col min="19" max="19" width="18.7109375" style="1" customWidth="1"/>
    <col min="20" max="20" width="9.140625" style="1"/>
    <col min="21" max="21" width="20" style="1" bestFit="1" customWidth="1"/>
    <col min="22" max="16384" width="9.140625" style="1"/>
  </cols>
  <sheetData>
    <row r="1" spans="1:19" x14ac:dyDescent="0.25">
      <c r="S1" s="2" t="s">
        <v>0</v>
      </c>
    </row>
    <row r="2" spans="1:19" x14ac:dyDescent="0.25">
      <c r="A2" s="101" t="s">
        <v>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</row>
    <row r="3" spans="1:19" x14ac:dyDescent="0.25">
      <c r="A3" s="101" t="s">
        <v>2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</row>
    <row r="4" spans="1:19" x14ac:dyDescent="0.25">
      <c r="A4" s="101" t="s">
        <v>95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</row>
    <row r="6" spans="1:19" x14ac:dyDescent="0.25">
      <c r="A6" s="91" t="s">
        <v>3</v>
      </c>
      <c r="B6" s="91"/>
      <c r="C6" s="91"/>
      <c r="D6" s="91"/>
      <c r="E6" s="91"/>
      <c r="F6" s="91"/>
      <c r="G6" s="1" t="s">
        <v>4</v>
      </c>
    </row>
    <row r="7" spans="1:19" x14ac:dyDescent="0.25">
      <c r="A7" s="91" t="s">
        <v>5</v>
      </c>
      <c r="B7" s="91"/>
      <c r="C7" s="91"/>
      <c r="D7" s="91"/>
      <c r="E7" s="91"/>
      <c r="F7" s="91"/>
      <c r="G7" s="1" t="s">
        <v>6</v>
      </c>
    </row>
    <row r="8" spans="1:19" x14ac:dyDescent="0.25">
      <c r="A8" s="91" t="s">
        <v>7</v>
      </c>
      <c r="B8" s="91"/>
      <c r="C8" s="91"/>
      <c r="D8" s="91"/>
      <c r="E8" s="91"/>
      <c r="F8" s="91"/>
      <c r="G8" s="1" t="s">
        <v>8</v>
      </c>
    </row>
    <row r="9" spans="1:19" x14ac:dyDescent="0.25">
      <c r="A9" s="91" t="s">
        <v>9</v>
      </c>
      <c r="B9" s="91"/>
      <c r="C9" s="91"/>
      <c r="D9" s="91"/>
      <c r="E9" s="91"/>
      <c r="F9" s="91"/>
      <c r="G9" s="1" t="s">
        <v>10</v>
      </c>
    </row>
    <row r="10" spans="1:19" x14ac:dyDescent="0.25">
      <c r="A10" s="91" t="s">
        <v>11</v>
      </c>
      <c r="B10" s="91"/>
      <c r="C10" s="91"/>
      <c r="D10" s="91"/>
      <c r="E10" s="91"/>
      <c r="F10" s="91"/>
      <c r="G10" s="1" t="s">
        <v>96</v>
      </c>
    </row>
    <row r="11" spans="1:19" ht="6" customHeight="1" x14ac:dyDescent="0.25">
      <c r="A11" s="3"/>
      <c r="B11" s="3"/>
      <c r="C11" s="3"/>
      <c r="D11" s="3"/>
      <c r="E11" s="3"/>
      <c r="F11" s="3"/>
    </row>
    <row r="12" spans="1:19" s="4" customFormat="1" ht="15.75" customHeight="1" x14ac:dyDescent="0.25">
      <c r="A12" s="92" t="s">
        <v>12</v>
      </c>
      <c r="B12" s="93"/>
      <c r="C12" s="93"/>
      <c r="D12" s="93"/>
      <c r="E12" s="94"/>
      <c r="F12" s="87" t="s">
        <v>13</v>
      </c>
      <c r="G12" s="87" t="s">
        <v>14</v>
      </c>
      <c r="H12" s="87" t="s">
        <v>15</v>
      </c>
      <c r="I12" s="87" t="s">
        <v>16</v>
      </c>
      <c r="J12" s="87"/>
      <c r="K12" s="87"/>
      <c r="L12" s="87"/>
      <c r="M12" s="87"/>
      <c r="N12" s="87"/>
      <c r="O12" s="87"/>
      <c r="P12" s="87"/>
      <c r="Q12" s="87" t="s">
        <v>17</v>
      </c>
      <c r="R12" s="87"/>
      <c r="S12" s="87" t="s">
        <v>18</v>
      </c>
    </row>
    <row r="13" spans="1:19" s="5" customFormat="1" ht="31.5" customHeight="1" x14ac:dyDescent="0.25">
      <c r="A13" s="95"/>
      <c r="B13" s="96"/>
      <c r="C13" s="96"/>
      <c r="D13" s="96"/>
      <c r="E13" s="97"/>
      <c r="F13" s="87"/>
      <c r="G13" s="87"/>
      <c r="H13" s="87"/>
      <c r="I13" s="88" t="s">
        <v>19</v>
      </c>
      <c r="J13" s="89"/>
      <c r="K13" s="88" t="s">
        <v>20</v>
      </c>
      <c r="L13" s="89"/>
      <c r="M13" s="90" t="s">
        <v>21</v>
      </c>
      <c r="N13" s="90"/>
      <c r="O13" s="87" t="s">
        <v>22</v>
      </c>
      <c r="P13" s="87"/>
      <c r="Q13" s="90" t="s">
        <v>23</v>
      </c>
      <c r="R13" s="90" t="s">
        <v>24</v>
      </c>
      <c r="S13" s="87"/>
    </row>
    <row r="14" spans="1:19" s="5" customFormat="1" ht="31.5" x14ac:dyDescent="0.25">
      <c r="A14" s="98"/>
      <c r="B14" s="99"/>
      <c r="C14" s="99"/>
      <c r="D14" s="99"/>
      <c r="E14" s="100"/>
      <c r="F14" s="87"/>
      <c r="G14" s="87"/>
      <c r="H14" s="87"/>
      <c r="I14" s="55" t="s">
        <v>25</v>
      </c>
      <c r="J14" s="55" t="s">
        <v>26</v>
      </c>
      <c r="K14" s="55" t="s">
        <v>25</v>
      </c>
      <c r="L14" s="55" t="s">
        <v>26</v>
      </c>
      <c r="M14" s="55" t="s">
        <v>25</v>
      </c>
      <c r="N14" s="55" t="s">
        <v>26</v>
      </c>
      <c r="O14" s="54" t="s">
        <v>27</v>
      </c>
      <c r="P14" s="54" t="s">
        <v>28</v>
      </c>
      <c r="Q14" s="90"/>
      <c r="R14" s="90"/>
      <c r="S14" s="87"/>
    </row>
    <row r="15" spans="1:19" s="5" customFormat="1" x14ac:dyDescent="0.25">
      <c r="A15" s="78">
        <v>1</v>
      </c>
      <c r="B15" s="79"/>
      <c r="C15" s="79"/>
      <c r="D15" s="79"/>
      <c r="E15" s="80"/>
      <c r="F15" s="6">
        <v>2</v>
      </c>
      <c r="G15" s="6">
        <v>3</v>
      </c>
      <c r="H15" s="6">
        <v>4</v>
      </c>
      <c r="I15" s="6">
        <v>5</v>
      </c>
      <c r="J15" s="6">
        <v>6</v>
      </c>
      <c r="K15" s="6">
        <v>7</v>
      </c>
      <c r="L15" s="6">
        <v>8</v>
      </c>
      <c r="M15" s="6">
        <v>9</v>
      </c>
      <c r="N15" s="6">
        <v>10</v>
      </c>
      <c r="O15" s="6">
        <v>11</v>
      </c>
      <c r="P15" s="6">
        <v>12</v>
      </c>
      <c r="Q15" s="6">
        <v>13</v>
      </c>
      <c r="R15" s="6">
        <v>14</v>
      </c>
      <c r="S15" s="6">
        <v>15</v>
      </c>
    </row>
    <row r="16" spans="1:19" s="2" customFormat="1" ht="33" customHeight="1" x14ac:dyDescent="0.25">
      <c r="A16" s="56" t="s">
        <v>29</v>
      </c>
      <c r="B16" s="56" t="s">
        <v>30</v>
      </c>
      <c r="C16" s="56" t="s">
        <v>30</v>
      </c>
      <c r="D16" s="56"/>
      <c r="E16" s="57"/>
      <c r="F16" s="58" t="s">
        <v>31</v>
      </c>
      <c r="G16" s="59">
        <v>316302840</v>
      </c>
      <c r="H16" s="60">
        <v>28.773398052490538</v>
      </c>
      <c r="I16" s="50">
        <v>169120920</v>
      </c>
      <c r="J16" s="50">
        <v>138943623</v>
      </c>
      <c r="K16" s="50">
        <v>103523420</v>
      </c>
      <c r="L16" s="50">
        <f>SUM(L17,L25,L31,L35,L41,L43,L45,)</f>
        <v>81660549</v>
      </c>
      <c r="M16" s="50">
        <f t="shared" ref="M16:M57" si="0">I16+K16</f>
        <v>272644340</v>
      </c>
      <c r="N16" s="50">
        <f>J16+L16</f>
        <v>220604172</v>
      </c>
      <c r="O16" s="51">
        <v>69.7446067825379</v>
      </c>
      <c r="P16" s="51">
        <v>69.7446067825379</v>
      </c>
      <c r="Q16" s="52"/>
      <c r="R16" s="52"/>
      <c r="S16" s="53">
        <f>G16-N16</f>
        <v>95698668</v>
      </c>
    </row>
    <row r="17" spans="1:19" s="2" customFormat="1" ht="30" x14ac:dyDescent="0.25">
      <c r="A17" s="61" t="s">
        <v>29</v>
      </c>
      <c r="B17" s="61" t="s">
        <v>30</v>
      </c>
      <c r="C17" s="61" t="s">
        <v>30</v>
      </c>
      <c r="D17" s="61" t="s">
        <v>32</v>
      </c>
      <c r="E17" s="62"/>
      <c r="F17" s="63" t="s">
        <v>33</v>
      </c>
      <c r="G17" s="64">
        <v>12935000</v>
      </c>
      <c r="H17" s="65">
        <v>4.0894353019403802</v>
      </c>
      <c r="I17" s="46">
        <v>7700500</v>
      </c>
      <c r="J17" s="46">
        <v>6979300</v>
      </c>
      <c r="K17" s="46">
        <v>3823500</v>
      </c>
      <c r="L17" s="46">
        <f>SUM(L18:L24)</f>
        <v>3451300</v>
      </c>
      <c r="M17" s="46">
        <f t="shared" si="0"/>
        <v>11524000</v>
      </c>
      <c r="N17" s="46">
        <f t="shared" ref="N17:N57" si="1">J17+L17</f>
        <v>10430600</v>
      </c>
      <c r="O17" s="47">
        <v>80.638577502899111</v>
      </c>
      <c r="P17" s="47">
        <v>80.638577502899111</v>
      </c>
      <c r="Q17" s="48"/>
      <c r="R17" s="48"/>
      <c r="S17" s="49">
        <f t="shared" ref="S17:S57" si="2">G17-N17</f>
        <v>2504400</v>
      </c>
    </row>
    <row r="18" spans="1:19" x14ac:dyDescent="0.25">
      <c r="A18" s="66" t="s">
        <v>29</v>
      </c>
      <c r="B18" s="66" t="s">
        <v>30</v>
      </c>
      <c r="C18" s="66" t="s">
        <v>30</v>
      </c>
      <c r="D18" s="66" t="s">
        <v>32</v>
      </c>
      <c r="E18" s="66" t="s">
        <v>30</v>
      </c>
      <c r="F18" s="67" t="s">
        <v>34</v>
      </c>
      <c r="G18" s="68">
        <v>1235000</v>
      </c>
      <c r="H18" s="69">
        <v>9.5477386934673358</v>
      </c>
      <c r="I18" s="8">
        <v>617500</v>
      </c>
      <c r="J18" s="8">
        <v>617500</v>
      </c>
      <c r="K18" s="8">
        <v>370500</v>
      </c>
      <c r="L18" s="8">
        <v>370500</v>
      </c>
      <c r="M18" s="8">
        <f t="shared" si="0"/>
        <v>988000</v>
      </c>
      <c r="N18" s="77">
        <f t="shared" si="1"/>
        <v>988000</v>
      </c>
      <c r="O18" s="9">
        <v>80</v>
      </c>
      <c r="P18" s="9">
        <v>80</v>
      </c>
      <c r="Q18" s="10"/>
      <c r="R18" s="10"/>
      <c r="S18" s="11">
        <f t="shared" si="2"/>
        <v>247000</v>
      </c>
    </row>
    <row r="19" spans="1:19" x14ac:dyDescent="0.25">
      <c r="A19" s="66" t="s">
        <v>29</v>
      </c>
      <c r="B19" s="66" t="s">
        <v>30</v>
      </c>
      <c r="C19" s="66" t="s">
        <v>30</v>
      </c>
      <c r="D19" s="66" t="s">
        <v>32</v>
      </c>
      <c r="E19" s="66" t="s">
        <v>35</v>
      </c>
      <c r="F19" s="67" t="s">
        <v>36</v>
      </c>
      <c r="G19" s="68">
        <v>3295000</v>
      </c>
      <c r="H19" s="69">
        <v>25.47352145342095</v>
      </c>
      <c r="I19" s="8">
        <v>1795000</v>
      </c>
      <c r="J19" s="8">
        <v>1793800</v>
      </c>
      <c r="K19" s="8">
        <v>1036000</v>
      </c>
      <c r="L19" s="8">
        <v>1025800</v>
      </c>
      <c r="M19" s="8">
        <f t="shared" si="0"/>
        <v>2831000</v>
      </c>
      <c r="N19" s="77">
        <f t="shared" si="1"/>
        <v>2819600</v>
      </c>
      <c r="O19" s="9">
        <v>85.572078907435511</v>
      </c>
      <c r="P19" s="9">
        <v>85.572078907435511</v>
      </c>
      <c r="Q19" s="10"/>
      <c r="R19" s="10"/>
      <c r="S19" s="11">
        <f t="shared" si="2"/>
        <v>475400</v>
      </c>
    </row>
    <row r="20" spans="1:19" ht="30" x14ac:dyDescent="0.25">
      <c r="A20" s="66" t="s">
        <v>29</v>
      </c>
      <c r="B20" s="66" t="s">
        <v>30</v>
      </c>
      <c r="C20" s="66" t="s">
        <v>30</v>
      </c>
      <c r="D20" s="66" t="s">
        <v>32</v>
      </c>
      <c r="E20" s="66" t="s">
        <v>37</v>
      </c>
      <c r="F20" s="67" t="s">
        <v>38</v>
      </c>
      <c r="G20" s="68">
        <v>1460000</v>
      </c>
      <c r="H20" s="69">
        <v>11.287205257054502</v>
      </c>
      <c r="I20" s="8">
        <v>786000</v>
      </c>
      <c r="J20" s="8">
        <v>786000</v>
      </c>
      <c r="K20" s="8">
        <v>524000</v>
      </c>
      <c r="L20" s="8">
        <v>0</v>
      </c>
      <c r="M20" s="8">
        <f t="shared" si="0"/>
        <v>1310000</v>
      </c>
      <c r="N20" s="77">
        <f t="shared" si="1"/>
        <v>786000</v>
      </c>
      <c r="O20" s="9">
        <v>53.835616438356162</v>
      </c>
      <c r="P20" s="9">
        <v>53.835616438356162</v>
      </c>
      <c r="Q20" s="10"/>
      <c r="R20" s="10"/>
      <c r="S20" s="11">
        <f t="shared" si="2"/>
        <v>674000</v>
      </c>
    </row>
    <row r="21" spans="1:19" x14ac:dyDescent="0.25">
      <c r="A21" s="66" t="s">
        <v>29</v>
      </c>
      <c r="B21" s="66" t="s">
        <v>30</v>
      </c>
      <c r="C21" s="66" t="s">
        <v>30</v>
      </c>
      <c r="D21" s="66" t="s">
        <v>32</v>
      </c>
      <c r="E21" s="66" t="s">
        <v>39</v>
      </c>
      <c r="F21" s="67" t="s">
        <v>40</v>
      </c>
      <c r="G21" s="68">
        <v>1292500</v>
      </c>
      <c r="H21" s="69">
        <v>9.9922690374951681</v>
      </c>
      <c r="I21" s="8">
        <v>685500</v>
      </c>
      <c r="J21" s="8">
        <v>685500</v>
      </c>
      <c r="K21" s="8">
        <v>457000</v>
      </c>
      <c r="L21" s="8">
        <v>606000</v>
      </c>
      <c r="M21" s="8">
        <f t="shared" si="0"/>
        <v>1142500</v>
      </c>
      <c r="N21" s="77">
        <f t="shared" si="1"/>
        <v>1291500</v>
      </c>
      <c r="O21" s="9">
        <v>99.92263056092844</v>
      </c>
      <c r="P21" s="9">
        <v>99.92263056092844</v>
      </c>
      <c r="Q21" s="10"/>
      <c r="R21" s="10"/>
      <c r="S21" s="11">
        <f t="shared" si="2"/>
        <v>1000</v>
      </c>
    </row>
    <row r="22" spans="1:19" x14ac:dyDescent="0.25">
      <c r="A22" s="66" t="s">
        <v>29</v>
      </c>
      <c r="B22" s="66" t="s">
        <v>30</v>
      </c>
      <c r="C22" s="66" t="s">
        <v>30</v>
      </c>
      <c r="D22" s="66" t="s">
        <v>32</v>
      </c>
      <c r="E22" s="66" t="s">
        <v>41</v>
      </c>
      <c r="F22" s="67" t="s">
        <v>42</v>
      </c>
      <c r="G22" s="68">
        <v>1042500</v>
      </c>
      <c r="H22" s="69">
        <v>8.0595284112872054</v>
      </c>
      <c r="I22" s="8">
        <v>580500</v>
      </c>
      <c r="J22" s="8">
        <v>235500</v>
      </c>
      <c r="K22" s="8">
        <v>362000</v>
      </c>
      <c r="L22" s="8">
        <v>0</v>
      </c>
      <c r="M22" s="8">
        <f t="shared" si="0"/>
        <v>942500</v>
      </c>
      <c r="N22" s="77">
        <f t="shared" si="1"/>
        <v>235500</v>
      </c>
      <c r="O22" s="9">
        <v>22.589928057553958</v>
      </c>
      <c r="P22" s="9">
        <v>22.589928057553958</v>
      </c>
      <c r="Q22" s="10"/>
      <c r="R22" s="10"/>
      <c r="S22" s="11">
        <f t="shared" si="2"/>
        <v>807000</v>
      </c>
    </row>
    <row r="23" spans="1:19" ht="30" x14ac:dyDescent="0.25">
      <c r="A23" s="66" t="s">
        <v>29</v>
      </c>
      <c r="B23" s="66" t="s">
        <v>30</v>
      </c>
      <c r="C23" s="66" t="s">
        <v>30</v>
      </c>
      <c r="D23" s="66" t="s">
        <v>32</v>
      </c>
      <c r="E23" s="66" t="s">
        <v>43</v>
      </c>
      <c r="F23" s="67" t="s">
        <v>44</v>
      </c>
      <c r="G23" s="68">
        <v>2460000</v>
      </c>
      <c r="H23" s="69">
        <v>19.018167761886353</v>
      </c>
      <c r="I23" s="8">
        <v>1536000</v>
      </c>
      <c r="J23" s="8">
        <v>1161000</v>
      </c>
      <c r="K23" s="8">
        <v>774000</v>
      </c>
      <c r="L23" s="8">
        <v>1149000</v>
      </c>
      <c r="M23" s="8">
        <f t="shared" si="0"/>
        <v>2310000</v>
      </c>
      <c r="N23" s="77">
        <f t="shared" si="1"/>
        <v>2310000</v>
      </c>
      <c r="O23" s="9">
        <v>0</v>
      </c>
      <c r="P23" s="9">
        <v>0</v>
      </c>
      <c r="Q23" s="10"/>
      <c r="R23" s="10"/>
      <c r="S23" s="11">
        <f t="shared" si="2"/>
        <v>150000</v>
      </c>
    </row>
    <row r="24" spans="1:19" x14ac:dyDescent="0.25">
      <c r="A24" s="66" t="s">
        <v>29</v>
      </c>
      <c r="B24" s="66" t="s">
        <v>30</v>
      </c>
      <c r="C24" s="66" t="s">
        <v>30</v>
      </c>
      <c r="D24" s="66" t="s">
        <v>32</v>
      </c>
      <c r="E24" s="66" t="s">
        <v>45</v>
      </c>
      <c r="F24" s="67" t="s">
        <v>46</v>
      </c>
      <c r="G24" s="68">
        <v>2150000</v>
      </c>
      <c r="H24" s="69">
        <v>16.621569385388483</v>
      </c>
      <c r="I24" s="8">
        <v>1700000</v>
      </c>
      <c r="J24" s="8">
        <v>1700000</v>
      </c>
      <c r="K24" s="8">
        <v>300000</v>
      </c>
      <c r="L24" s="8">
        <v>300000</v>
      </c>
      <c r="M24" s="8">
        <f t="shared" si="0"/>
        <v>2000000</v>
      </c>
      <c r="N24" s="77">
        <f t="shared" si="1"/>
        <v>2000000</v>
      </c>
      <c r="O24" s="9">
        <v>0</v>
      </c>
      <c r="P24" s="9">
        <v>0</v>
      </c>
      <c r="Q24" s="10"/>
      <c r="R24" s="10"/>
      <c r="S24" s="11">
        <f t="shared" si="2"/>
        <v>150000</v>
      </c>
    </row>
    <row r="25" spans="1:19" s="2" customFormat="1" x14ac:dyDescent="0.25">
      <c r="A25" s="61" t="s">
        <v>29</v>
      </c>
      <c r="B25" s="61" t="s">
        <v>30</v>
      </c>
      <c r="C25" s="61" t="s">
        <v>30</v>
      </c>
      <c r="D25" s="61">
        <v>1.02</v>
      </c>
      <c r="E25" s="62"/>
      <c r="F25" s="63" t="s">
        <v>47</v>
      </c>
      <c r="G25" s="70">
        <v>64716800</v>
      </c>
      <c r="H25" s="65">
        <v>20.460391692973733</v>
      </c>
      <c r="I25" s="46">
        <v>35863800</v>
      </c>
      <c r="J25" s="46">
        <v>30428600</v>
      </c>
      <c r="K25" s="46">
        <v>17820500</v>
      </c>
      <c r="L25" s="46">
        <f>SUM(L26:L30)</f>
        <v>14259500</v>
      </c>
      <c r="M25" s="46">
        <f t="shared" si="0"/>
        <v>53684300</v>
      </c>
      <c r="N25" s="46">
        <f>J25+L25</f>
        <v>44688100</v>
      </c>
      <c r="O25" s="47">
        <v>62.31189902505411</v>
      </c>
      <c r="P25" s="47">
        <v>62.31189902505411</v>
      </c>
      <c r="Q25" s="48"/>
      <c r="R25" s="48"/>
      <c r="S25" s="49">
        <f t="shared" si="2"/>
        <v>20028700</v>
      </c>
    </row>
    <row r="26" spans="1:19" x14ac:dyDescent="0.25">
      <c r="A26" s="66" t="s">
        <v>29</v>
      </c>
      <c r="B26" s="66" t="s">
        <v>30</v>
      </c>
      <c r="C26" s="66" t="s">
        <v>30</v>
      </c>
      <c r="D26" s="66">
        <v>1.02</v>
      </c>
      <c r="E26" s="66" t="s">
        <v>35</v>
      </c>
      <c r="F26" s="67" t="s">
        <v>48</v>
      </c>
      <c r="G26" s="68">
        <v>53012500</v>
      </c>
      <c r="H26" s="69">
        <v>81.914587865901893</v>
      </c>
      <c r="I26" s="8">
        <v>27867500</v>
      </c>
      <c r="J26" s="8">
        <v>23182500</v>
      </c>
      <c r="K26" s="8">
        <v>14770000</v>
      </c>
      <c r="L26" s="8">
        <v>10970000</v>
      </c>
      <c r="M26" s="8">
        <f t="shared" si="0"/>
        <v>42637500</v>
      </c>
      <c r="N26" s="8">
        <f>J26+L26</f>
        <v>34152500</v>
      </c>
      <c r="O26" s="9">
        <v>56.908977296396579</v>
      </c>
      <c r="P26" s="9">
        <v>56.908977296396579</v>
      </c>
      <c r="Q26" s="10"/>
      <c r="R26" s="10"/>
      <c r="S26" s="11">
        <f t="shared" si="2"/>
        <v>18860000</v>
      </c>
    </row>
    <row r="27" spans="1:19" x14ac:dyDescent="0.25">
      <c r="A27" s="66" t="s">
        <v>29</v>
      </c>
      <c r="B27" s="66" t="s">
        <v>30</v>
      </c>
      <c r="C27" s="66" t="s">
        <v>30</v>
      </c>
      <c r="D27" s="66">
        <v>1.02</v>
      </c>
      <c r="E27" s="66" t="s">
        <v>39</v>
      </c>
      <c r="F27" s="67" t="s">
        <v>49</v>
      </c>
      <c r="G27" s="68">
        <v>2260000</v>
      </c>
      <c r="H27" s="69">
        <v>3.492138053797468</v>
      </c>
      <c r="I27" s="8">
        <v>992500</v>
      </c>
      <c r="J27" s="8">
        <v>992500</v>
      </c>
      <c r="K27" s="8">
        <v>1147500</v>
      </c>
      <c r="L27" s="8">
        <v>1147500</v>
      </c>
      <c r="M27" s="8">
        <f t="shared" si="0"/>
        <v>2140000</v>
      </c>
      <c r="N27" s="8">
        <f t="shared" si="1"/>
        <v>2140000</v>
      </c>
      <c r="O27" s="9">
        <v>94.690265486725664</v>
      </c>
      <c r="P27" s="9">
        <v>94.690265486725664</v>
      </c>
      <c r="Q27" s="10"/>
      <c r="R27" s="10"/>
      <c r="S27" s="11">
        <f t="shared" si="2"/>
        <v>120000</v>
      </c>
    </row>
    <row r="28" spans="1:19" ht="30" x14ac:dyDescent="0.25">
      <c r="A28" s="66" t="s">
        <v>29</v>
      </c>
      <c r="B28" s="66" t="s">
        <v>30</v>
      </c>
      <c r="C28" s="66" t="s">
        <v>30</v>
      </c>
      <c r="D28" s="66">
        <v>1.02</v>
      </c>
      <c r="E28" s="66" t="s">
        <v>41</v>
      </c>
      <c r="F28" s="67" t="s">
        <v>50</v>
      </c>
      <c r="G28" s="68">
        <v>5327500</v>
      </c>
      <c r="H28" s="69">
        <v>8.2320201246044302</v>
      </c>
      <c r="I28" s="8">
        <v>4696500</v>
      </c>
      <c r="J28" s="8">
        <v>3946500</v>
      </c>
      <c r="K28" s="8">
        <v>631000</v>
      </c>
      <c r="L28" s="8">
        <v>1381000</v>
      </c>
      <c r="M28" s="8">
        <f t="shared" si="0"/>
        <v>5327500</v>
      </c>
      <c r="N28" s="8">
        <f t="shared" si="1"/>
        <v>5327500</v>
      </c>
      <c r="O28" s="9">
        <v>100</v>
      </c>
      <c r="P28" s="9">
        <v>100</v>
      </c>
      <c r="Q28" s="10"/>
      <c r="R28" s="10"/>
      <c r="S28" s="11">
        <f t="shared" si="2"/>
        <v>0</v>
      </c>
    </row>
    <row r="29" spans="1:19" ht="30" x14ac:dyDescent="0.25">
      <c r="A29" s="66" t="s">
        <v>29</v>
      </c>
      <c r="B29" s="66" t="s">
        <v>30</v>
      </c>
      <c r="C29" s="66" t="s">
        <v>30</v>
      </c>
      <c r="D29" s="66">
        <v>1.02</v>
      </c>
      <c r="E29" s="66" t="s">
        <v>45</v>
      </c>
      <c r="F29" s="67" t="s">
        <v>51</v>
      </c>
      <c r="G29" s="68">
        <v>1613900</v>
      </c>
      <c r="H29" s="69">
        <v>2.4937883208069622</v>
      </c>
      <c r="I29" s="8">
        <v>967400</v>
      </c>
      <c r="J29" s="8">
        <v>967200</v>
      </c>
      <c r="K29" s="8">
        <v>511000</v>
      </c>
      <c r="L29" s="8">
        <v>0</v>
      </c>
      <c r="M29" s="8">
        <f t="shared" si="0"/>
        <v>1478400</v>
      </c>
      <c r="N29" s="8">
        <f t="shared" si="1"/>
        <v>967200</v>
      </c>
      <c r="O29" s="9">
        <v>59.929363653262278</v>
      </c>
      <c r="P29" s="9">
        <v>59.929363653262278</v>
      </c>
      <c r="Q29" s="10"/>
      <c r="R29" s="10"/>
      <c r="S29" s="11">
        <f t="shared" si="2"/>
        <v>646700</v>
      </c>
    </row>
    <row r="30" spans="1:19" ht="30" x14ac:dyDescent="0.25">
      <c r="A30" s="66" t="s">
        <v>29</v>
      </c>
      <c r="B30" s="66" t="s">
        <v>30</v>
      </c>
      <c r="C30" s="66" t="s">
        <v>30</v>
      </c>
      <c r="D30" s="66">
        <v>1.02</v>
      </c>
      <c r="E30" s="66" t="s">
        <v>52</v>
      </c>
      <c r="F30" s="67" t="s">
        <v>53</v>
      </c>
      <c r="G30" s="68">
        <v>2502900</v>
      </c>
      <c r="H30" s="69">
        <v>3.8674656348892404</v>
      </c>
      <c r="I30" s="8">
        <v>1339900</v>
      </c>
      <c r="J30" s="8">
        <v>1339900</v>
      </c>
      <c r="K30" s="8">
        <v>761000</v>
      </c>
      <c r="L30" s="8">
        <v>761000</v>
      </c>
      <c r="M30" s="8">
        <f t="shared" si="0"/>
        <v>2100900</v>
      </c>
      <c r="N30" s="8">
        <f t="shared" si="1"/>
        <v>2100900</v>
      </c>
      <c r="O30" s="9">
        <v>0</v>
      </c>
      <c r="P30" s="9">
        <v>0</v>
      </c>
      <c r="Q30" s="10"/>
      <c r="R30" s="10"/>
      <c r="S30" s="11">
        <f t="shared" si="2"/>
        <v>402000</v>
      </c>
    </row>
    <row r="31" spans="1:19" s="2" customFormat="1" ht="30" x14ac:dyDescent="0.25">
      <c r="A31" s="61" t="s">
        <v>29</v>
      </c>
      <c r="B31" s="61" t="s">
        <v>30</v>
      </c>
      <c r="C31" s="61" t="s">
        <v>30</v>
      </c>
      <c r="D31" s="61">
        <v>1.03</v>
      </c>
      <c r="E31" s="62"/>
      <c r="F31" s="63" t="s">
        <v>54</v>
      </c>
      <c r="G31" s="70">
        <v>11102500</v>
      </c>
      <c r="H31" s="65">
        <v>3.5100854611359167</v>
      </c>
      <c r="I31" s="46">
        <v>2406000</v>
      </c>
      <c r="J31" s="46">
        <v>2337000</v>
      </c>
      <c r="K31" s="46">
        <v>8396500</v>
      </c>
      <c r="L31" s="46">
        <f>SUM(L32:L34)</f>
        <v>1246500</v>
      </c>
      <c r="M31" s="46">
        <f t="shared" si="0"/>
        <v>10802500</v>
      </c>
      <c r="N31" s="46">
        <f t="shared" si="1"/>
        <v>3583500</v>
      </c>
      <c r="O31" s="47">
        <v>87.349177330895799</v>
      </c>
      <c r="P31" s="47">
        <v>87.349177330895799</v>
      </c>
      <c r="Q31" s="48"/>
      <c r="R31" s="48"/>
      <c r="S31" s="49">
        <f t="shared" si="2"/>
        <v>7519000</v>
      </c>
    </row>
    <row r="32" spans="1:19" ht="30" x14ac:dyDescent="0.25">
      <c r="A32" s="66" t="s">
        <v>29</v>
      </c>
      <c r="B32" s="66" t="s">
        <v>30</v>
      </c>
      <c r="C32" s="66" t="s">
        <v>30</v>
      </c>
      <c r="D32" s="66" t="s">
        <v>55</v>
      </c>
      <c r="E32" s="66" t="s">
        <v>30</v>
      </c>
      <c r="F32" s="67" t="s">
        <v>56</v>
      </c>
      <c r="G32" s="68">
        <v>1264000</v>
      </c>
      <c r="H32" s="69">
        <v>11.384823238009458</v>
      </c>
      <c r="I32" s="8">
        <v>1114000</v>
      </c>
      <c r="J32" s="8">
        <v>1045000</v>
      </c>
      <c r="K32" s="8">
        <v>150000</v>
      </c>
      <c r="L32" s="8">
        <v>0</v>
      </c>
      <c r="M32" s="8">
        <f t="shared" si="0"/>
        <v>1264000</v>
      </c>
      <c r="N32" s="8">
        <f t="shared" si="1"/>
        <v>1045000</v>
      </c>
      <c r="O32" s="9">
        <v>82.674050632911388</v>
      </c>
      <c r="P32" s="9">
        <v>82.674050632911388</v>
      </c>
      <c r="Q32" s="10"/>
      <c r="R32" s="10"/>
      <c r="S32" s="11">
        <f t="shared" si="2"/>
        <v>219000</v>
      </c>
    </row>
    <row r="33" spans="1:19" ht="30" x14ac:dyDescent="0.25">
      <c r="A33" s="66" t="s">
        <v>29</v>
      </c>
      <c r="B33" s="66" t="s">
        <v>30</v>
      </c>
      <c r="C33" s="66" t="s">
        <v>30</v>
      </c>
      <c r="D33" s="66" t="s">
        <v>55</v>
      </c>
      <c r="E33" s="66" t="s">
        <v>41</v>
      </c>
      <c r="F33" s="67" t="s">
        <v>57</v>
      </c>
      <c r="G33" s="68">
        <v>1577500</v>
      </c>
      <c r="H33" s="69">
        <v>14.208511596487277</v>
      </c>
      <c r="I33" s="8">
        <v>571000</v>
      </c>
      <c r="J33" s="8">
        <v>571000</v>
      </c>
      <c r="K33" s="8">
        <v>706500</v>
      </c>
      <c r="L33" s="8">
        <v>706500</v>
      </c>
      <c r="M33" s="8">
        <f t="shared" si="0"/>
        <v>1277500</v>
      </c>
      <c r="N33" s="8">
        <f t="shared" si="1"/>
        <v>1277500</v>
      </c>
      <c r="O33" s="9">
        <v>80.982567353407291</v>
      </c>
      <c r="P33" s="9">
        <v>80.982567353407291</v>
      </c>
      <c r="Q33" s="10"/>
      <c r="R33" s="10"/>
      <c r="S33" s="11">
        <f t="shared" si="2"/>
        <v>300000</v>
      </c>
    </row>
    <row r="34" spans="1:19" x14ac:dyDescent="0.25">
      <c r="A34" s="66" t="s">
        <v>29</v>
      </c>
      <c r="B34" s="66" t="s">
        <v>30</v>
      </c>
      <c r="C34" s="66" t="s">
        <v>30</v>
      </c>
      <c r="D34" s="66" t="s">
        <v>55</v>
      </c>
      <c r="E34" s="66" t="s">
        <v>43</v>
      </c>
      <c r="F34" s="67" t="s">
        <v>58</v>
      </c>
      <c r="G34" s="68">
        <v>8261000</v>
      </c>
      <c r="H34" s="69">
        <v>74.406665165503256</v>
      </c>
      <c r="I34" s="8">
        <v>721000</v>
      </c>
      <c r="J34" s="8">
        <v>721000</v>
      </c>
      <c r="K34" s="8">
        <v>7540000</v>
      </c>
      <c r="L34" s="8">
        <v>540000</v>
      </c>
      <c r="M34" s="8">
        <f t="shared" si="0"/>
        <v>8261000</v>
      </c>
      <c r="N34" s="8">
        <f t="shared" si="1"/>
        <v>1261000</v>
      </c>
      <c r="O34" s="9">
        <v>100</v>
      </c>
      <c r="P34" s="9">
        <v>100</v>
      </c>
      <c r="Q34" s="10"/>
      <c r="R34" s="10"/>
      <c r="S34" s="11">
        <f t="shared" si="2"/>
        <v>7000000</v>
      </c>
    </row>
    <row r="35" spans="1:19" s="2" customFormat="1" x14ac:dyDescent="0.25">
      <c r="A35" s="61" t="s">
        <v>29</v>
      </c>
      <c r="B35" s="61" t="s">
        <v>30</v>
      </c>
      <c r="C35" s="61" t="s">
        <v>30</v>
      </c>
      <c r="D35" s="61" t="s">
        <v>59</v>
      </c>
      <c r="E35" s="61"/>
      <c r="F35" s="63" t="s">
        <v>60</v>
      </c>
      <c r="G35" s="70">
        <v>169374940</v>
      </c>
      <c r="H35" s="65">
        <v>53.548346262082248</v>
      </c>
      <c r="I35" s="46">
        <v>78747020</v>
      </c>
      <c r="J35" s="46">
        <v>74108723</v>
      </c>
      <c r="K35" s="46">
        <v>60312920</v>
      </c>
      <c r="L35" s="46">
        <f>SUM(L36:L40)</f>
        <v>44231817</v>
      </c>
      <c r="M35" s="46">
        <f t="shared" si="0"/>
        <v>139059940</v>
      </c>
      <c r="N35" s="46">
        <f t="shared" si="1"/>
        <v>118340540</v>
      </c>
      <c r="O35" s="47">
        <v>69.868978256169427</v>
      </c>
      <c r="P35" s="47">
        <v>69.868978256169427</v>
      </c>
      <c r="Q35" s="48"/>
      <c r="R35" s="48"/>
      <c r="S35" s="49">
        <f t="shared" si="2"/>
        <v>51034400</v>
      </c>
    </row>
    <row r="36" spans="1:19" x14ac:dyDescent="0.25">
      <c r="A36" s="66" t="s">
        <v>29</v>
      </c>
      <c r="B36" s="66" t="s">
        <v>30</v>
      </c>
      <c r="C36" s="66" t="s">
        <v>30</v>
      </c>
      <c r="D36" s="66" t="s">
        <v>59</v>
      </c>
      <c r="E36" s="66" t="s">
        <v>39</v>
      </c>
      <c r="F36" s="71" t="s">
        <v>61</v>
      </c>
      <c r="G36" s="68">
        <v>7611440</v>
      </c>
      <c r="H36" s="69">
        <v>4.4938407063051944</v>
      </c>
      <c r="I36" s="8">
        <v>4233020</v>
      </c>
      <c r="J36" s="8">
        <v>4232920</v>
      </c>
      <c r="K36" s="8">
        <v>3378420</v>
      </c>
      <c r="L36" s="8">
        <v>3378520</v>
      </c>
      <c r="M36" s="8">
        <f t="shared" si="0"/>
        <v>7611440</v>
      </c>
      <c r="N36" s="8">
        <f t="shared" si="1"/>
        <v>7611440</v>
      </c>
      <c r="O36" s="9">
        <v>85.893940488227656</v>
      </c>
      <c r="P36" s="9">
        <v>85.893940488227656</v>
      </c>
      <c r="Q36" s="10"/>
      <c r="R36" s="10"/>
      <c r="S36" s="11">
        <f t="shared" si="2"/>
        <v>0</v>
      </c>
    </row>
    <row r="37" spans="1:19" x14ac:dyDescent="0.25">
      <c r="A37" s="66" t="s">
        <v>29</v>
      </c>
      <c r="B37" s="66" t="s">
        <v>30</v>
      </c>
      <c r="C37" s="66" t="s">
        <v>30</v>
      </c>
      <c r="D37" s="66" t="s">
        <v>59</v>
      </c>
      <c r="E37" s="66" t="s">
        <v>41</v>
      </c>
      <c r="F37" s="67" t="s">
        <v>62</v>
      </c>
      <c r="G37" s="68">
        <v>20089500</v>
      </c>
      <c r="H37" s="69">
        <v>11.860963611263863</v>
      </c>
      <c r="I37" s="8">
        <v>9450000</v>
      </c>
      <c r="J37" s="8">
        <v>8430000</v>
      </c>
      <c r="K37" s="8">
        <v>10639500</v>
      </c>
      <c r="L37" s="8">
        <v>0</v>
      </c>
      <c r="M37" s="8">
        <f t="shared" si="0"/>
        <v>20089500</v>
      </c>
      <c r="N37" s="8">
        <f t="shared" si="1"/>
        <v>8430000</v>
      </c>
      <c r="O37" s="9">
        <v>41.962219069663256</v>
      </c>
      <c r="P37" s="72">
        <v>41.962219069663256</v>
      </c>
      <c r="Q37" s="10"/>
      <c r="R37" s="10"/>
      <c r="S37" s="11">
        <f t="shared" si="2"/>
        <v>11659500</v>
      </c>
    </row>
    <row r="38" spans="1:19" ht="30" x14ac:dyDescent="0.25">
      <c r="A38" s="66" t="s">
        <v>29</v>
      </c>
      <c r="B38" s="66" t="s">
        <v>30</v>
      </c>
      <c r="C38" s="66" t="s">
        <v>30</v>
      </c>
      <c r="D38" s="66" t="s">
        <v>59</v>
      </c>
      <c r="E38" s="66" t="s">
        <v>43</v>
      </c>
      <c r="F38" s="67" t="s">
        <v>63</v>
      </c>
      <c r="G38" s="68">
        <v>1260000</v>
      </c>
      <c r="H38" s="69">
        <v>0.74391170264030793</v>
      </c>
      <c r="I38" s="8">
        <v>630000</v>
      </c>
      <c r="J38" s="8">
        <v>400000</v>
      </c>
      <c r="K38" s="8">
        <v>315000</v>
      </c>
      <c r="L38" s="8">
        <v>200000</v>
      </c>
      <c r="M38" s="8">
        <f t="shared" si="0"/>
        <v>945000</v>
      </c>
      <c r="N38" s="8">
        <f t="shared" si="1"/>
        <v>600000</v>
      </c>
      <c r="O38" s="9">
        <v>47.619047619047613</v>
      </c>
      <c r="P38" s="9">
        <v>47.619047619047613</v>
      </c>
      <c r="Q38" s="10"/>
      <c r="R38" s="10"/>
      <c r="S38" s="11">
        <f t="shared" si="2"/>
        <v>660000</v>
      </c>
    </row>
    <row r="39" spans="1:19" x14ac:dyDescent="0.25">
      <c r="A39" s="66" t="s">
        <v>29</v>
      </c>
      <c r="B39" s="66" t="s">
        <v>30</v>
      </c>
      <c r="C39" s="66" t="s">
        <v>30</v>
      </c>
      <c r="D39" s="66" t="s">
        <v>59</v>
      </c>
      <c r="E39" s="66" t="s">
        <v>52</v>
      </c>
      <c r="F39" s="67" t="s">
        <v>64</v>
      </c>
      <c r="G39" s="68">
        <v>18750000</v>
      </c>
      <c r="H39" s="69">
        <v>11.070114622623631</v>
      </c>
      <c r="I39" s="8">
        <v>9200000</v>
      </c>
      <c r="J39" s="8">
        <v>6391500</v>
      </c>
      <c r="K39" s="8">
        <v>9550000</v>
      </c>
      <c r="L39" s="8">
        <v>2304000</v>
      </c>
      <c r="M39" s="8">
        <f t="shared" si="0"/>
        <v>18750000</v>
      </c>
      <c r="N39" s="8">
        <f t="shared" si="1"/>
        <v>8695500</v>
      </c>
      <c r="O39" s="9">
        <v>46.375999999999998</v>
      </c>
      <c r="P39" s="9">
        <v>46.375999999999998</v>
      </c>
      <c r="Q39" s="10"/>
      <c r="R39" s="10"/>
      <c r="S39" s="11">
        <f t="shared" si="2"/>
        <v>10054500</v>
      </c>
    </row>
    <row r="40" spans="1:19" ht="30" x14ac:dyDescent="0.25">
      <c r="A40" s="66" t="s">
        <v>29</v>
      </c>
      <c r="B40" s="66" t="s">
        <v>30</v>
      </c>
      <c r="C40" s="66" t="s">
        <v>30</v>
      </c>
      <c r="D40" s="66" t="s">
        <v>59</v>
      </c>
      <c r="E40" s="66" t="s">
        <v>65</v>
      </c>
      <c r="F40" s="67" t="s">
        <v>66</v>
      </c>
      <c r="G40" s="68">
        <v>121664000</v>
      </c>
      <c r="H40" s="69">
        <v>71.831169357166999</v>
      </c>
      <c r="I40" s="8">
        <v>55234000</v>
      </c>
      <c r="J40" s="8">
        <v>54654303</v>
      </c>
      <c r="K40" s="8">
        <v>36430000</v>
      </c>
      <c r="L40" s="8">
        <v>38349297</v>
      </c>
      <c r="M40" s="8">
        <f t="shared" si="0"/>
        <v>91664000</v>
      </c>
      <c r="N40" s="8">
        <f t="shared" si="1"/>
        <v>93003600</v>
      </c>
      <c r="O40" s="9">
        <v>77.236533957845438</v>
      </c>
      <c r="P40" s="9">
        <v>77.236533957845438</v>
      </c>
      <c r="Q40" s="10"/>
      <c r="R40" s="10"/>
      <c r="S40" s="11">
        <f t="shared" si="2"/>
        <v>28660400</v>
      </c>
    </row>
    <row r="41" spans="1:19" s="2" customFormat="1" ht="30" x14ac:dyDescent="0.25">
      <c r="A41" s="61" t="s">
        <v>29</v>
      </c>
      <c r="B41" s="61" t="s">
        <v>30</v>
      </c>
      <c r="C41" s="61" t="s">
        <v>30</v>
      </c>
      <c r="D41" s="61" t="s">
        <v>67</v>
      </c>
      <c r="E41" s="61"/>
      <c r="F41" s="63" t="s">
        <v>68</v>
      </c>
      <c r="G41" s="70">
        <v>31243600</v>
      </c>
      <c r="H41" s="65">
        <v>9.8777488055434475</v>
      </c>
      <c r="I41" s="46">
        <v>31243600</v>
      </c>
      <c r="J41" s="46">
        <v>19250000</v>
      </c>
      <c r="K41" s="46">
        <v>0</v>
      </c>
      <c r="L41" s="46">
        <f>SUM(L42:L42)</f>
        <v>9232432</v>
      </c>
      <c r="M41" s="46">
        <f t="shared" si="0"/>
        <v>31243600</v>
      </c>
      <c r="N41" s="46">
        <f t="shared" si="1"/>
        <v>28482432</v>
      </c>
      <c r="O41" s="47">
        <v>91.162452470265904</v>
      </c>
      <c r="P41" s="47">
        <v>100</v>
      </c>
      <c r="Q41" s="48"/>
      <c r="R41" s="48"/>
      <c r="S41" s="49">
        <f t="shared" si="2"/>
        <v>2761168</v>
      </c>
    </row>
    <row r="42" spans="1:19" x14ac:dyDescent="0.25">
      <c r="A42" s="66" t="s">
        <v>29</v>
      </c>
      <c r="B42" s="66" t="s">
        <v>30</v>
      </c>
      <c r="C42" s="66" t="s">
        <v>30</v>
      </c>
      <c r="D42" s="66" t="s">
        <v>67</v>
      </c>
      <c r="E42" s="66" t="s">
        <v>43</v>
      </c>
      <c r="F42" s="67" t="s">
        <v>69</v>
      </c>
      <c r="G42" s="68">
        <v>31243600</v>
      </c>
      <c r="H42" s="69">
        <v>100</v>
      </c>
      <c r="I42" s="8">
        <v>31243600</v>
      </c>
      <c r="J42" s="8">
        <v>19250000</v>
      </c>
      <c r="K42" s="8">
        <v>0</v>
      </c>
      <c r="L42" s="8">
        <v>9232432</v>
      </c>
      <c r="M42" s="8">
        <f t="shared" si="0"/>
        <v>31243600</v>
      </c>
      <c r="N42" s="8">
        <f t="shared" si="1"/>
        <v>28482432</v>
      </c>
      <c r="O42" s="9">
        <v>91.162452470265904</v>
      </c>
      <c r="P42" s="9">
        <v>100</v>
      </c>
      <c r="Q42" s="10"/>
      <c r="R42" s="10"/>
      <c r="S42" s="11">
        <f t="shared" si="2"/>
        <v>2761168</v>
      </c>
    </row>
    <row r="43" spans="1:19" s="2" customFormat="1" ht="30" x14ac:dyDescent="0.25">
      <c r="A43" s="61" t="s">
        <v>29</v>
      </c>
      <c r="B43" s="61" t="s">
        <v>30</v>
      </c>
      <c r="C43" s="61" t="s">
        <v>30</v>
      </c>
      <c r="D43" s="61" t="s">
        <v>70</v>
      </c>
      <c r="E43" s="61"/>
      <c r="F43" s="63" t="s">
        <v>71</v>
      </c>
      <c r="G43" s="70">
        <v>1920000</v>
      </c>
      <c r="H43" s="65">
        <v>0.6070132029165467</v>
      </c>
      <c r="I43" s="46">
        <v>960000</v>
      </c>
      <c r="J43" s="46">
        <v>0</v>
      </c>
      <c r="K43" s="46">
        <v>360000</v>
      </c>
      <c r="L43" s="46">
        <f>SUM(L44:L44)</f>
        <v>239000</v>
      </c>
      <c r="M43" s="46">
        <f t="shared" si="0"/>
        <v>1320000</v>
      </c>
      <c r="N43" s="46">
        <f t="shared" si="1"/>
        <v>239000</v>
      </c>
      <c r="O43" s="47">
        <v>12.447916666666666</v>
      </c>
      <c r="P43" s="47">
        <v>12.447916666666666</v>
      </c>
      <c r="Q43" s="48"/>
      <c r="R43" s="48"/>
      <c r="S43" s="49">
        <f t="shared" si="2"/>
        <v>1681000</v>
      </c>
    </row>
    <row r="44" spans="1:19" x14ac:dyDescent="0.25">
      <c r="A44" s="66" t="s">
        <v>29</v>
      </c>
      <c r="B44" s="66" t="s">
        <v>30</v>
      </c>
      <c r="C44" s="66" t="s">
        <v>30</v>
      </c>
      <c r="D44" s="66" t="s">
        <v>70</v>
      </c>
      <c r="E44" s="66" t="s">
        <v>30</v>
      </c>
      <c r="F44" s="67" t="s">
        <v>72</v>
      </c>
      <c r="G44" s="68">
        <v>1920000</v>
      </c>
      <c r="H44" s="69">
        <v>100</v>
      </c>
      <c r="I44" s="8">
        <v>960000</v>
      </c>
      <c r="J44" s="8">
        <v>0</v>
      </c>
      <c r="K44" s="8">
        <v>360000</v>
      </c>
      <c r="L44" s="8">
        <v>239000</v>
      </c>
      <c r="M44" s="8">
        <f t="shared" si="0"/>
        <v>1320000</v>
      </c>
      <c r="N44" s="8">
        <f t="shared" si="1"/>
        <v>239000</v>
      </c>
      <c r="O44" s="9">
        <v>12.447916666666666</v>
      </c>
      <c r="P44" s="9">
        <v>12.447916666666666</v>
      </c>
      <c r="Q44" s="10"/>
      <c r="R44" s="10"/>
      <c r="S44" s="11">
        <f t="shared" si="2"/>
        <v>1681000</v>
      </c>
    </row>
    <row r="45" spans="1:19" s="2" customFormat="1" ht="30" x14ac:dyDescent="0.25">
      <c r="A45" s="61" t="s">
        <v>29</v>
      </c>
      <c r="B45" s="61" t="s">
        <v>30</v>
      </c>
      <c r="C45" s="61" t="s">
        <v>30</v>
      </c>
      <c r="D45" s="61" t="s">
        <v>73</v>
      </c>
      <c r="E45" s="61"/>
      <c r="F45" s="63" t="s">
        <v>74</v>
      </c>
      <c r="G45" s="70">
        <v>25010000</v>
      </c>
      <c r="H45" s="65">
        <v>7.9069792734077256</v>
      </c>
      <c r="I45" s="46">
        <v>12200000</v>
      </c>
      <c r="J45" s="46">
        <v>5840000</v>
      </c>
      <c r="K45" s="46">
        <v>12810000</v>
      </c>
      <c r="L45" s="46">
        <f>SUM(L46:L46)</f>
        <v>9000000</v>
      </c>
      <c r="M45" s="46">
        <f t="shared" si="0"/>
        <v>25010000</v>
      </c>
      <c r="N45" s="46">
        <f t="shared" si="1"/>
        <v>14840000</v>
      </c>
      <c r="O45" s="47">
        <v>59.336265493802479</v>
      </c>
      <c r="P45" s="47">
        <v>59.336265493802479</v>
      </c>
      <c r="Q45" s="48"/>
      <c r="R45" s="48"/>
      <c r="S45" s="49">
        <f t="shared" si="2"/>
        <v>10170000</v>
      </c>
    </row>
    <row r="46" spans="1:19" x14ac:dyDescent="0.25">
      <c r="A46" s="66" t="s">
        <v>29</v>
      </c>
      <c r="B46" s="66" t="s">
        <v>30</v>
      </c>
      <c r="C46" s="66" t="s">
        <v>30</v>
      </c>
      <c r="D46" s="66" t="s">
        <v>73</v>
      </c>
      <c r="E46" s="66" t="s">
        <v>43</v>
      </c>
      <c r="F46" s="67" t="s">
        <v>75</v>
      </c>
      <c r="G46" s="68">
        <v>25010000</v>
      </c>
      <c r="H46" s="69">
        <v>100</v>
      </c>
      <c r="I46" s="12">
        <v>12200000</v>
      </c>
      <c r="J46" s="8">
        <v>5840000</v>
      </c>
      <c r="K46" s="12">
        <v>12810000</v>
      </c>
      <c r="L46" s="8">
        <v>9000000</v>
      </c>
      <c r="M46" s="8">
        <f t="shared" si="0"/>
        <v>25010000</v>
      </c>
      <c r="N46" s="8">
        <f t="shared" si="1"/>
        <v>14840000</v>
      </c>
      <c r="O46" s="9">
        <v>59.336265493802479</v>
      </c>
      <c r="P46" s="72">
        <v>59.336265493802479</v>
      </c>
      <c r="Q46" s="10"/>
      <c r="R46" s="10"/>
      <c r="S46" s="11">
        <f t="shared" si="2"/>
        <v>10170000</v>
      </c>
    </row>
    <row r="47" spans="1:19" s="2" customFormat="1" x14ac:dyDescent="0.25">
      <c r="A47" s="56" t="s">
        <v>29</v>
      </c>
      <c r="B47" s="56" t="s">
        <v>30</v>
      </c>
      <c r="C47" s="56" t="s">
        <v>35</v>
      </c>
      <c r="D47" s="56"/>
      <c r="E47" s="57"/>
      <c r="F47" s="58" t="s">
        <v>76</v>
      </c>
      <c r="G47" s="59">
        <v>782986300</v>
      </c>
      <c r="H47" s="60">
        <v>71.226601947509465</v>
      </c>
      <c r="I47" s="50">
        <v>511382300</v>
      </c>
      <c r="J47" s="50">
        <v>369352556</v>
      </c>
      <c r="K47" s="50">
        <v>271604000</v>
      </c>
      <c r="L47" s="50">
        <f>SUM(L48,L52)</f>
        <v>241996863</v>
      </c>
      <c r="M47" s="50">
        <f t="shared" si="0"/>
        <v>782986300</v>
      </c>
      <c r="N47" s="50">
        <f t="shared" si="1"/>
        <v>611349419</v>
      </c>
      <c r="O47" s="51">
        <v>80.125871067409733</v>
      </c>
      <c r="P47" s="51">
        <v>80.125871067409733</v>
      </c>
      <c r="Q47" s="52"/>
      <c r="R47" s="52"/>
      <c r="S47" s="53">
        <f t="shared" si="2"/>
        <v>171636881</v>
      </c>
    </row>
    <row r="48" spans="1:19" s="2" customFormat="1" x14ac:dyDescent="0.25">
      <c r="A48" s="61" t="s">
        <v>29</v>
      </c>
      <c r="B48" s="61" t="s">
        <v>30</v>
      </c>
      <c r="C48" s="61" t="s">
        <v>35</v>
      </c>
      <c r="D48" s="61" t="s">
        <v>32</v>
      </c>
      <c r="E48" s="61"/>
      <c r="F48" s="63" t="s">
        <v>77</v>
      </c>
      <c r="G48" s="70">
        <v>283307300</v>
      </c>
      <c r="H48" s="65">
        <v>36.182919164741449</v>
      </c>
      <c r="I48" s="46">
        <v>205805400</v>
      </c>
      <c r="J48" s="46">
        <v>156459962</v>
      </c>
      <c r="K48" s="46">
        <v>77501900</v>
      </c>
      <c r="L48" s="46">
        <f>SUM(L49:L51)</f>
        <v>114108982</v>
      </c>
      <c r="M48" s="46">
        <f t="shared" si="0"/>
        <v>283307300</v>
      </c>
      <c r="N48" s="46">
        <f t="shared" si="1"/>
        <v>270568944</v>
      </c>
      <c r="O48" s="47">
        <v>95.503696516115184</v>
      </c>
      <c r="P48" s="47">
        <v>95.503696516115184</v>
      </c>
      <c r="Q48" s="48"/>
      <c r="R48" s="48"/>
      <c r="S48" s="49">
        <f t="shared" si="2"/>
        <v>12738356</v>
      </c>
    </row>
    <row r="49" spans="1:21" x14ac:dyDescent="0.25">
      <c r="A49" s="66" t="s">
        <v>29</v>
      </c>
      <c r="B49" s="66" t="s">
        <v>30</v>
      </c>
      <c r="C49" s="66" t="s">
        <v>35</v>
      </c>
      <c r="D49" s="66" t="s">
        <v>32</v>
      </c>
      <c r="E49" s="66" t="s">
        <v>30</v>
      </c>
      <c r="F49" s="67" t="s">
        <v>78</v>
      </c>
      <c r="G49" s="68">
        <v>119435700</v>
      </c>
      <c r="H49" s="69">
        <v>42.157650014666054</v>
      </c>
      <c r="I49" s="12">
        <v>75839400</v>
      </c>
      <c r="J49" s="8">
        <v>54332600</v>
      </c>
      <c r="K49" s="12">
        <v>43596300</v>
      </c>
      <c r="L49" s="8">
        <v>62096082</v>
      </c>
      <c r="M49" s="8">
        <f t="shared" si="0"/>
        <v>119435700</v>
      </c>
      <c r="N49" s="8">
        <f t="shared" si="1"/>
        <v>116428682</v>
      </c>
      <c r="O49" s="9">
        <v>97.482312239975158</v>
      </c>
      <c r="P49" s="9">
        <v>97.482312239975158</v>
      </c>
      <c r="Q49" s="10"/>
      <c r="R49" s="10"/>
      <c r="S49" s="11">
        <f t="shared" si="2"/>
        <v>3007018</v>
      </c>
    </row>
    <row r="50" spans="1:21" x14ac:dyDescent="0.25">
      <c r="A50" s="66" t="s">
        <v>29</v>
      </c>
      <c r="B50" s="66" t="s">
        <v>30</v>
      </c>
      <c r="C50" s="66" t="s">
        <v>35</v>
      </c>
      <c r="D50" s="66" t="s">
        <v>32</v>
      </c>
      <c r="E50" s="66" t="s">
        <v>35</v>
      </c>
      <c r="F50" s="67" t="s">
        <v>79</v>
      </c>
      <c r="G50" s="68">
        <v>44435800</v>
      </c>
      <c r="H50" s="69">
        <v>15.684664673307042</v>
      </c>
      <c r="I50" s="12">
        <v>24435800</v>
      </c>
      <c r="J50" s="8">
        <v>23280400</v>
      </c>
      <c r="K50" s="12">
        <v>20000000</v>
      </c>
      <c r="L50" s="8">
        <v>21055000</v>
      </c>
      <c r="M50" s="8">
        <f t="shared" si="0"/>
        <v>44435800</v>
      </c>
      <c r="N50" s="8">
        <f t="shared" si="1"/>
        <v>44335400</v>
      </c>
      <c r="O50" s="9">
        <v>99.774056053902484</v>
      </c>
      <c r="P50" s="9">
        <v>99.1</v>
      </c>
      <c r="Q50" s="10"/>
      <c r="R50" s="10"/>
      <c r="S50" s="11">
        <f t="shared" si="2"/>
        <v>100400</v>
      </c>
    </row>
    <row r="51" spans="1:21" x14ac:dyDescent="0.25">
      <c r="A51" s="66" t="s">
        <v>29</v>
      </c>
      <c r="B51" s="66" t="s">
        <v>30</v>
      </c>
      <c r="C51" s="66" t="s">
        <v>35</v>
      </c>
      <c r="D51" s="66" t="s">
        <v>32</v>
      </c>
      <c r="E51" s="66" t="s">
        <v>37</v>
      </c>
      <c r="F51" s="67" t="s">
        <v>80</v>
      </c>
      <c r="G51" s="68">
        <v>119435800</v>
      </c>
      <c r="H51" s="69">
        <v>42.157685312026906</v>
      </c>
      <c r="I51" s="12">
        <v>105530200</v>
      </c>
      <c r="J51" s="8">
        <v>78846962</v>
      </c>
      <c r="K51" s="12">
        <v>13905600</v>
      </c>
      <c r="L51" s="8">
        <v>30957900</v>
      </c>
      <c r="M51" s="8">
        <f t="shared" si="0"/>
        <v>119435800</v>
      </c>
      <c r="N51" s="8">
        <f t="shared" si="1"/>
        <v>109804862</v>
      </c>
      <c r="O51" s="9">
        <v>91.936305529832765</v>
      </c>
      <c r="P51" s="9">
        <v>92.48</v>
      </c>
      <c r="Q51" s="10"/>
      <c r="R51" s="10"/>
      <c r="S51" s="11">
        <f t="shared" si="2"/>
        <v>9630938</v>
      </c>
    </row>
    <row r="52" spans="1:21" s="2" customFormat="1" ht="30" x14ac:dyDescent="0.25">
      <c r="A52" s="61" t="s">
        <v>29</v>
      </c>
      <c r="B52" s="61" t="s">
        <v>30</v>
      </c>
      <c r="C52" s="61" t="s">
        <v>35</v>
      </c>
      <c r="D52" s="61" t="s">
        <v>81</v>
      </c>
      <c r="E52" s="61"/>
      <c r="F52" s="63" t="s">
        <v>82</v>
      </c>
      <c r="G52" s="70">
        <v>499679000</v>
      </c>
      <c r="H52" s="65">
        <v>63.817080835258544</v>
      </c>
      <c r="I52" s="46">
        <v>305576900</v>
      </c>
      <c r="J52" s="46">
        <v>212892594</v>
      </c>
      <c r="K52" s="46">
        <v>194102100</v>
      </c>
      <c r="L52" s="46">
        <f>SUM(L53:L57)</f>
        <v>127887881</v>
      </c>
      <c r="M52" s="46">
        <f t="shared" si="0"/>
        <v>499679000</v>
      </c>
      <c r="N52" s="46">
        <f t="shared" si="1"/>
        <v>340780475</v>
      </c>
      <c r="O52" s="47">
        <v>71.043442593901347</v>
      </c>
      <c r="P52" s="47">
        <v>71.043442593901347</v>
      </c>
      <c r="Q52" s="48"/>
      <c r="R52" s="48"/>
      <c r="S52" s="49">
        <f t="shared" si="2"/>
        <v>158898525</v>
      </c>
    </row>
    <row r="53" spans="1:21" x14ac:dyDescent="0.25">
      <c r="A53" s="66" t="s">
        <v>29</v>
      </c>
      <c r="B53" s="66" t="s">
        <v>30</v>
      </c>
      <c r="C53" s="66" t="s">
        <v>35</v>
      </c>
      <c r="D53" s="66" t="s">
        <v>81</v>
      </c>
      <c r="E53" s="66" t="s">
        <v>30</v>
      </c>
      <c r="F53" s="67" t="s">
        <v>83</v>
      </c>
      <c r="G53" s="68">
        <v>134183853</v>
      </c>
      <c r="H53" s="69">
        <v>26.854010874981739</v>
      </c>
      <c r="I53" s="12">
        <v>39612000</v>
      </c>
      <c r="J53" s="8">
        <v>38038347</v>
      </c>
      <c r="K53" s="12">
        <v>94571853</v>
      </c>
      <c r="L53" s="8">
        <v>22810000</v>
      </c>
      <c r="M53" s="8">
        <f t="shared" si="0"/>
        <v>134183853</v>
      </c>
      <c r="N53" s="8">
        <f t="shared" si="1"/>
        <v>60848347</v>
      </c>
      <c r="O53" s="9">
        <v>87.632528177107488</v>
      </c>
      <c r="P53" s="9">
        <v>87.632528177107488</v>
      </c>
      <c r="Q53" s="10"/>
      <c r="R53" s="10"/>
      <c r="S53" s="11">
        <f t="shared" si="2"/>
        <v>73335506</v>
      </c>
    </row>
    <row r="54" spans="1:21" x14ac:dyDescent="0.25">
      <c r="A54" s="66" t="s">
        <v>29</v>
      </c>
      <c r="B54" s="66" t="s">
        <v>30</v>
      </c>
      <c r="C54" s="66" t="s">
        <v>35</v>
      </c>
      <c r="D54" s="66" t="s">
        <v>81</v>
      </c>
      <c r="E54" s="66" t="s">
        <v>35</v>
      </c>
      <c r="F54" s="67" t="s">
        <v>84</v>
      </c>
      <c r="G54" s="68">
        <v>122769847</v>
      </c>
      <c r="H54" s="69">
        <v>24.569743175118425</v>
      </c>
      <c r="I54" s="12">
        <v>94015800</v>
      </c>
      <c r="J54" s="8">
        <v>45555800</v>
      </c>
      <c r="K54" s="12">
        <v>28754047</v>
      </c>
      <c r="L54" s="8">
        <v>37375640</v>
      </c>
      <c r="M54" s="8">
        <f t="shared" si="0"/>
        <v>122769847</v>
      </c>
      <c r="N54" s="8">
        <f t="shared" si="1"/>
        <v>82931440</v>
      </c>
      <c r="O54" s="9">
        <v>47.803013272556029</v>
      </c>
      <c r="P54" s="72">
        <v>47.803013272556029</v>
      </c>
      <c r="Q54" s="10"/>
      <c r="R54" s="10"/>
      <c r="S54" s="11">
        <f t="shared" si="2"/>
        <v>39838407</v>
      </c>
    </row>
    <row r="55" spans="1:21" x14ac:dyDescent="0.25">
      <c r="A55" s="66" t="s">
        <v>29</v>
      </c>
      <c r="B55" s="66" t="s">
        <v>30</v>
      </c>
      <c r="C55" s="66" t="s">
        <v>35</v>
      </c>
      <c r="D55" s="66" t="s">
        <v>81</v>
      </c>
      <c r="E55" s="66" t="s">
        <v>37</v>
      </c>
      <c r="F55" s="67" t="s">
        <v>85</v>
      </c>
      <c r="G55" s="68">
        <v>26353700</v>
      </c>
      <c r="H55" s="69">
        <v>5.2741259888848635</v>
      </c>
      <c r="I55" s="13">
        <v>19727500</v>
      </c>
      <c r="J55" s="8">
        <v>12786900</v>
      </c>
      <c r="K55" s="13">
        <v>6626200</v>
      </c>
      <c r="L55" s="8">
        <v>10548900</v>
      </c>
      <c r="M55" s="8">
        <f t="shared" si="0"/>
        <v>26353700</v>
      </c>
      <c r="N55" s="8">
        <f t="shared" si="1"/>
        <v>23335800</v>
      </c>
      <c r="O55" s="9">
        <v>57.782190770023121</v>
      </c>
      <c r="P55" s="9">
        <v>57.782190770023121</v>
      </c>
      <c r="Q55" s="10"/>
      <c r="R55" s="10"/>
      <c r="S55" s="11">
        <f t="shared" si="2"/>
        <v>3017900</v>
      </c>
    </row>
    <row r="56" spans="1:21" x14ac:dyDescent="0.25">
      <c r="A56" s="66" t="s">
        <v>29</v>
      </c>
      <c r="B56" s="66" t="s">
        <v>30</v>
      </c>
      <c r="C56" s="66" t="s">
        <v>35</v>
      </c>
      <c r="D56" s="66" t="s">
        <v>81</v>
      </c>
      <c r="E56" s="66" t="s">
        <v>39</v>
      </c>
      <c r="F56" s="67" t="s">
        <v>86</v>
      </c>
      <c r="G56" s="68">
        <v>104435800</v>
      </c>
      <c r="H56" s="69">
        <v>20.900578171185902</v>
      </c>
      <c r="I56" s="13">
        <v>94435800</v>
      </c>
      <c r="J56" s="8">
        <v>63819047</v>
      </c>
      <c r="K56" s="13">
        <v>10000000</v>
      </c>
      <c r="L56" s="8">
        <v>33854000</v>
      </c>
      <c r="M56" s="8">
        <f t="shared" si="0"/>
        <v>104435800</v>
      </c>
      <c r="N56" s="8">
        <f t="shared" si="1"/>
        <v>97673047</v>
      </c>
      <c r="O56" s="9">
        <v>93.524487771434693</v>
      </c>
      <c r="P56" s="72">
        <v>93.524487771434693</v>
      </c>
      <c r="Q56" s="10"/>
      <c r="R56" s="10"/>
      <c r="S56" s="11">
        <f t="shared" si="2"/>
        <v>6762753</v>
      </c>
    </row>
    <row r="57" spans="1:21" x14ac:dyDescent="0.25">
      <c r="A57" s="66" t="s">
        <v>29</v>
      </c>
      <c r="B57" s="66" t="s">
        <v>30</v>
      </c>
      <c r="C57" s="66" t="s">
        <v>35</v>
      </c>
      <c r="D57" s="66" t="s">
        <v>81</v>
      </c>
      <c r="E57" s="66" t="s">
        <v>41</v>
      </c>
      <c r="F57" s="67" t="s">
        <v>87</v>
      </c>
      <c r="G57" s="68">
        <v>111935800</v>
      </c>
      <c r="H57" s="69">
        <v>22.401541789829071</v>
      </c>
      <c r="I57" s="12">
        <v>57785800</v>
      </c>
      <c r="J57" s="8">
        <v>52692500</v>
      </c>
      <c r="K57" s="12">
        <v>54150000</v>
      </c>
      <c r="L57" s="8">
        <v>23299341</v>
      </c>
      <c r="M57" s="8">
        <f t="shared" si="0"/>
        <v>111935800</v>
      </c>
      <c r="N57" s="8">
        <f t="shared" si="1"/>
        <v>75991841</v>
      </c>
      <c r="O57" s="9">
        <v>82.657507739096189</v>
      </c>
      <c r="P57" s="9">
        <v>82.657507739096189</v>
      </c>
      <c r="Q57" s="10"/>
      <c r="R57" s="10"/>
      <c r="S57" s="11">
        <f t="shared" si="2"/>
        <v>35943959</v>
      </c>
    </row>
    <row r="58" spans="1:21" x14ac:dyDescent="0.25">
      <c r="G58" s="14"/>
      <c r="H58" s="15"/>
      <c r="I58" s="16"/>
      <c r="J58" s="16"/>
      <c r="K58" s="16"/>
      <c r="L58" s="16"/>
      <c r="M58" s="16"/>
      <c r="N58" s="16"/>
      <c r="O58" s="9"/>
      <c r="P58" s="9"/>
      <c r="Q58" s="17"/>
      <c r="R58" s="17"/>
      <c r="S58" s="18"/>
    </row>
    <row r="59" spans="1:21" ht="16.5" x14ac:dyDescent="0.25">
      <c r="A59" s="81" t="s">
        <v>88</v>
      </c>
      <c r="B59" s="82"/>
      <c r="C59" s="82"/>
      <c r="D59" s="82"/>
      <c r="E59" s="82"/>
      <c r="F59" s="83"/>
      <c r="G59" s="19">
        <f t="shared" ref="G59:N59" si="3">G16+G47</f>
        <v>1099289140</v>
      </c>
      <c r="H59" s="20">
        <f t="shared" si="3"/>
        <v>100</v>
      </c>
      <c r="I59" s="20">
        <f t="shared" si="3"/>
        <v>680503220</v>
      </c>
      <c r="J59" s="20">
        <f t="shared" si="3"/>
        <v>508296179</v>
      </c>
      <c r="K59" s="20">
        <f t="shared" si="3"/>
        <v>375127420</v>
      </c>
      <c r="L59" s="20">
        <f t="shared" si="3"/>
        <v>323657412</v>
      </c>
      <c r="M59" s="20">
        <f t="shared" si="3"/>
        <v>1055630640</v>
      </c>
      <c r="N59" s="21">
        <f t="shared" si="3"/>
        <v>831953591</v>
      </c>
      <c r="O59" s="73">
        <v>77.083476537158518</v>
      </c>
      <c r="P59" s="75">
        <v>77.083476537158518</v>
      </c>
      <c r="Q59" s="20">
        <v>0</v>
      </c>
      <c r="R59" s="20">
        <v>0</v>
      </c>
      <c r="S59" s="22">
        <f>S16+S47</f>
        <v>267335549</v>
      </c>
    </row>
    <row r="60" spans="1:21" ht="16.5" x14ac:dyDescent="0.25">
      <c r="A60" s="84" t="s">
        <v>9</v>
      </c>
      <c r="B60" s="85"/>
      <c r="C60" s="85"/>
      <c r="D60" s="85"/>
      <c r="E60" s="85"/>
      <c r="F60" s="86"/>
      <c r="G60" s="23"/>
      <c r="H60" s="24"/>
      <c r="I60" s="24"/>
      <c r="J60" s="24"/>
      <c r="K60" s="24"/>
      <c r="L60" s="24"/>
      <c r="M60" s="24"/>
      <c r="N60" s="24"/>
      <c r="O60" s="7"/>
      <c r="P60" s="7"/>
      <c r="Q60" s="24"/>
      <c r="R60" s="24"/>
      <c r="S60" s="25"/>
    </row>
    <row r="61" spans="1:21" ht="16.5" x14ac:dyDescent="0.25">
      <c r="A61" s="26"/>
      <c r="B61" s="27"/>
      <c r="C61" s="27"/>
      <c r="D61" s="27"/>
      <c r="E61" s="28" t="s">
        <v>89</v>
      </c>
      <c r="F61" s="29" t="s">
        <v>90</v>
      </c>
      <c r="G61" s="30">
        <f>G17+G25+G31+G35+G43+G45+G48+G52</f>
        <v>1068045540</v>
      </c>
      <c r="H61" s="31">
        <f>G61/G59*100</f>
        <v>97.157836017555852</v>
      </c>
      <c r="I61" s="31">
        <f t="shared" ref="I61:N61" si="4">I17+I25+I31+I35+I43+I45+I48+I52</f>
        <v>649259620</v>
      </c>
      <c r="J61" s="31">
        <f t="shared" si="4"/>
        <v>489046179</v>
      </c>
      <c r="K61" s="31">
        <f t="shared" si="4"/>
        <v>375127420</v>
      </c>
      <c r="L61" s="31">
        <f t="shared" si="4"/>
        <v>314424980</v>
      </c>
      <c r="M61" s="31">
        <f t="shared" si="4"/>
        <v>1024387040</v>
      </c>
      <c r="N61" s="32">
        <f t="shared" si="4"/>
        <v>803471159</v>
      </c>
      <c r="O61" s="74">
        <v>76.663763962012567</v>
      </c>
      <c r="P61" s="33">
        <v>77.083476537158518</v>
      </c>
      <c r="Q61" s="34">
        <f>Q17+Q25+Q31+Q35+Q43+Q45+Q48+Q52</f>
        <v>0</v>
      </c>
      <c r="R61" s="34">
        <f>R17+R25+R31+R35+R43+R45+R48+R52</f>
        <v>0</v>
      </c>
      <c r="S61" s="35">
        <f>S17+S25+S31+S35+S43+S45+S48+S52</f>
        <v>264574381</v>
      </c>
      <c r="U61" s="45"/>
    </row>
    <row r="62" spans="1:21" ht="16.5" x14ac:dyDescent="0.25">
      <c r="A62" s="26"/>
      <c r="B62" s="27"/>
      <c r="C62" s="27"/>
      <c r="D62" s="27"/>
      <c r="E62" s="28" t="s">
        <v>89</v>
      </c>
      <c r="F62" s="29" t="s">
        <v>91</v>
      </c>
      <c r="G62" s="36">
        <f>G41</f>
        <v>31243600</v>
      </c>
      <c r="H62" s="37">
        <f>G62/G59*100</f>
        <v>2.8421639824441458</v>
      </c>
      <c r="I62" s="37">
        <f t="shared" ref="I62:M62" si="5">I41</f>
        <v>31243600</v>
      </c>
      <c r="J62" s="37">
        <f t="shared" si="5"/>
        <v>19250000</v>
      </c>
      <c r="K62" s="37">
        <f t="shared" si="5"/>
        <v>0</v>
      </c>
      <c r="L62" s="37">
        <f t="shared" si="5"/>
        <v>9232432</v>
      </c>
      <c r="M62" s="37">
        <f t="shared" si="5"/>
        <v>31243600</v>
      </c>
      <c r="N62" s="38">
        <f>N41</f>
        <v>28482432</v>
      </c>
      <c r="O62" s="74">
        <v>91.162452470265904</v>
      </c>
      <c r="P62" s="33">
        <v>100</v>
      </c>
      <c r="Q62" s="34"/>
      <c r="R62" s="34"/>
      <c r="S62" s="76">
        <f>S41</f>
        <v>2761168</v>
      </c>
      <c r="U62" s="45"/>
    </row>
    <row r="63" spans="1:21" ht="16.5" x14ac:dyDescent="0.25">
      <c r="A63" s="26"/>
      <c r="B63" s="27"/>
      <c r="C63" s="27"/>
      <c r="D63" s="27"/>
      <c r="E63" s="28" t="s">
        <v>89</v>
      </c>
      <c r="F63" s="29" t="s">
        <v>92</v>
      </c>
      <c r="G63" s="30">
        <v>0</v>
      </c>
      <c r="H63" s="31">
        <v>0</v>
      </c>
      <c r="I63" s="31">
        <v>0</v>
      </c>
      <c r="J63" s="31">
        <v>0</v>
      </c>
      <c r="K63" s="31">
        <v>0</v>
      </c>
      <c r="L63" s="31">
        <v>0</v>
      </c>
      <c r="M63" s="31">
        <v>0</v>
      </c>
      <c r="N63" s="32">
        <v>0</v>
      </c>
      <c r="O63" s="33">
        <v>0</v>
      </c>
      <c r="P63" s="33">
        <v>0</v>
      </c>
      <c r="Q63" s="34">
        <v>0</v>
      </c>
      <c r="R63" s="34">
        <v>0</v>
      </c>
      <c r="S63" s="35">
        <v>0</v>
      </c>
    </row>
    <row r="64" spans="1:21" ht="16.5" x14ac:dyDescent="0.25">
      <c r="A64" s="26"/>
      <c r="B64" s="27"/>
      <c r="C64" s="27"/>
      <c r="D64" s="27"/>
      <c r="E64" s="28"/>
      <c r="F64" s="29" t="s">
        <v>93</v>
      </c>
      <c r="G64" s="30">
        <v>0</v>
      </c>
      <c r="H64" s="31">
        <v>0</v>
      </c>
      <c r="I64" s="31">
        <v>0</v>
      </c>
      <c r="J64" s="31">
        <v>0</v>
      </c>
      <c r="K64" s="31">
        <v>0</v>
      </c>
      <c r="L64" s="31">
        <v>0</v>
      </c>
      <c r="M64" s="31">
        <v>0</v>
      </c>
      <c r="N64" s="32">
        <v>0</v>
      </c>
      <c r="O64" s="33">
        <v>0</v>
      </c>
      <c r="P64" s="33">
        <v>0</v>
      </c>
      <c r="Q64" s="34">
        <v>0</v>
      </c>
      <c r="R64" s="34">
        <v>0</v>
      </c>
      <c r="S64" s="35">
        <v>0</v>
      </c>
    </row>
    <row r="65" spans="1:19" ht="16.5" x14ac:dyDescent="0.25">
      <c r="A65" s="39"/>
      <c r="B65" s="40"/>
      <c r="C65" s="40"/>
      <c r="D65" s="40"/>
      <c r="E65" s="41" t="s">
        <v>94</v>
      </c>
      <c r="F65" s="42"/>
      <c r="G65" s="19">
        <f>G59</f>
        <v>1099289140</v>
      </c>
      <c r="H65" s="43">
        <f>H59</f>
        <v>100</v>
      </c>
      <c r="I65" s="43">
        <f>I59</f>
        <v>680503220</v>
      </c>
      <c r="J65" s="43">
        <f t="shared" ref="J65:S65" si="6">J59</f>
        <v>508296179</v>
      </c>
      <c r="K65" s="43">
        <f t="shared" si="6"/>
        <v>375127420</v>
      </c>
      <c r="L65" s="43">
        <f t="shared" si="6"/>
        <v>323657412</v>
      </c>
      <c r="M65" s="43">
        <f t="shared" si="6"/>
        <v>1055630640</v>
      </c>
      <c r="N65" s="43">
        <f t="shared" si="6"/>
        <v>831953591</v>
      </c>
      <c r="O65" s="44">
        <v>77.083476537158518</v>
      </c>
      <c r="P65" s="44">
        <v>77.083476537158518</v>
      </c>
      <c r="Q65" s="43">
        <f t="shared" si="6"/>
        <v>0</v>
      </c>
      <c r="R65" s="43">
        <f t="shared" si="6"/>
        <v>0</v>
      </c>
      <c r="S65" s="43">
        <f t="shared" si="6"/>
        <v>267335549</v>
      </c>
    </row>
  </sheetData>
  <mergeCells count="24">
    <mergeCell ref="A8:F8"/>
    <mergeCell ref="A2:S2"/>
    <mergeCell ref="A3:S3"/>
    <mergeCell ref="A4:S4"/>
    <mergeCell ref="A6:F6"/>
    <mergeCell ref="A7:F7"/>
    <mergeCell ref="A9:F9"/>
    <mergeCell ref="A10:F10"/>
    <mergeCell ref="A12:E14"/>
    <mergeCell ref="F12:F14"/>
    <mergeCell ref="G12:G14"/>
    <mergeCell ref="S12:S14"/>
    <mergeCell ref="I13:J13"/>
    <mergeCell ref="K13:L13"/>
    <mergeCell ref="M13:N13"/>
    <mergeCell ref="O13:P13"/>
    <mergeCell ref="Q13:Q14"/>
    <mergeCell ref="R13:R14"/>
    <mergeCell ref="A15:E15"/>
    <mergeCell ref="A59:F59"/>
    <mergeCell ref="A60:F60"/>
    <mergeCell ref="I12:P12"/>
    <mergeCell ref="Q12:R12"/>
    <mergeCell ref="H12:H14"/>
  </mergeCells>
  <printOptions horizontalCentered="1"/>
  <pageMargins left="0.39370078740157483" right="0.39370078740157483" top="0.59055118110236227" bottom="0.59055118110236227" header="0.31496062992125984" footer="0.31496062992125984"/>
  <pageSetup paperSize="9" scale="48" fitToHeight="0" orientation="landscape" horizontalDpi="0" verticalDpi="0" r:id="rId1"/>
  <rowBreaks count="1" manualBreakCount="1">
    <brk id="5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Triwulan III</vt:lpstr>
      <vt:lpstr>'Triwulan III'!Print_Area</vt:lpstr>
      <vt:lpstr>'Triwulan III'!Print_Titles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HP24-F0051D</dc:creator>
  <cp:lastModifiedBy>HP24-F0051D</cp:lastModifiedBy>
  <cp:lastPrinted>2023-10-06T03:28:54Z</cp:lastPrinted>
  <dcterms:created xsi:type="dcterms:W3CDTF">2021-04-16T04:11:06Z</dcterms:created>
  <dcterms:modified xsi:type="dcterms:W3CDTF">2024-01-09T01:57:11Z</dcterms:modified>
</cp:coreProperties>
</file>